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LANI-INSTITUCIONAL\Desktop\RESPUESTA A LAS PREGUNTAS ASAMBLEA\"/>
    </mc:Choice>
  </mc:AlternateContent>
  <bookViews>
    <workbookView xWindow="0" yWindow="0" windowWidth="23040" windowHeight="8616" tabRatio="782" activeTab="2"/>
  </bookViews>
  <sheets>
    <sheet name="ASCAZUBI" sheetId="1" r:id="rId1"/>
    <sheet name="CANGAHUA" sheetId="2" r:id="rId2"/>
    <sheet name="CAYAMBE" sheetId="3" r:id="rId3"/>
    <sheet name="CUSUBAMBA " sheetId="4" r:id="rId4"/>
    <sheet name="JUAN MONTALVO" sheetId="5" r:id="rId5"/>
    <sheet name="OLMEDO" sheetId="6" r:id="rId6"/>
    <sheet name="OTON" sheetId="7" r:id="rId7"/>
    <sheet name="SAN JOSE DE AYORA" sheetId="8" r:id="rId8"/>
  </sheets>
  <definedNames>
    <definedName name="_xlnm._FilterDatabase" localSheetId="0" hidden="1">ASCAZUBI!$A$10:$G$13</definedName>
    <definedName name="_xlnm._FilterDatabase" localSheetId="1" hidden="1">CANGAHUA!$A$10:$G$27</definedName>
    <definedName name="_xlnm._FilterDatabase" localSheetId="2" hidden="1">CAYAMBE!$A$10:$G$25</definedName>
    <definedName name="_xlnm._FilterDatabase" localSheetId="3" hidden="1">'CUSUBAMBA '!$A$10:$G$10</definedName>
    <definedName name="_xlnm._FilterDatabase" localSheetId="4" hidden="1">'JUAN MONTALVO'!$A$10:$G$10</definedName>
    <definedName name="_xlnm._FilterDatabase" localSheetId="5" hidden="1">OLMEDO!$A$10:$G$10</definedName>
    <definedName name="_xlnm._FilterDatabase" localSheetId="6" hidden="1">OTON!$A$10:$G$10</definedName>
    <definedName name="_xlnm._FilterDatabase" localSheetId="7" hidden="1">'SAN JOSE DE AYORA'!$A$10:$G$10</definedName>
    <definedName name="_xlnm.Print_Area" localSheetId="1">CANGAHUA!$A$1:$G$32</definedName>
    <definedName name="_xlnm.Print_Area" localSheetId="2">CAYAMBE!$A$1:$G$30</definedName>
    <definedName name="_xlnm.Print_Area" localSheetId="4">'JUAN MONTALVO'!$A$1:$G$17</definedName>
    <definedName name="_xlnm.Print_Area" localSheetId="5">OLMEDO!$A$1:$G$27</definedName>
    <definedName name="_xlnm.Print_Area" localSheetId="6">OTON!$A$1:$G$21</definedName>
    <definedName name="_xlnm.Print_Area" localSheetId="7">'SAN JOSE DE AYORA'!$A$1:$G$21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6" i="3" l="1"/>
  <c r="F28" i="2"/>
  <c r="F17" i="8"/>
  <c r="F17" i="7"/>
  <c r="F23" i="6"/>
  <c r="F13" i="5"/>
  <c r="F14" i="1"/>
  <c r="F20" i="4" l="1"/>
  <c r="D17" i="8" l="1"/>
  <c r="D17" i="7"/>
  <c r="D23" i="6"/>
  <c r="D13" i="5"/>
  <c r="D20" i="4"/>
  <c r="D26" i="3"/>
  <c r="D14" i="1"/>
  <c r="D28" i="2"/>
</calcChain>
</file>

<file path=xl/sharedStrings.xml><?xml version="1.0" encoding="utf-8"?>
<sst xmlns="http://schemas.openxmlformats.org/spreadsheetml/2006/main" count="338" uniqueCount="214">
  <si>
    <t xml:space="preserve">BARRIO / COMUNIDAD /INSTITUCIÓN </t>
  </si>
  <si>
    <t>PROCESO / PROYECTO</t>
  </si>
  <si>
    <t xml:space="preserve">OBSERVACIONES </t>
  </si>
  <si>
    <t>ITEM</t>
  </si>
  <si>
    <t>AÑO</t>
  </si>
  <si>
    <t>GAD Parroquial</t>
  </si>
  <si>
    <t>Parroquial</t>
  </si>
  <si>
    <t>Mejoramiento vial en la parroquia Ascázubi</t>
  </si>
  <si>
    <t>Adquisición de materiales para la construcción y Mejoramiento del servicio de agua potable y alcantarillado en barrios de la parroquia Ascázubi</t>
  </si>
  <si>
    <t>Centro poblado de la parroquia</t>
  </si>
  <si>
    <t xml:space="preserve">Construcción del cerramiento del estadio N°1 de la parroquia Ascázubi </t>
  </si>
  <si>
    <t>San Vicente Alto</t>
  </si>
  <si>
    <t>Santa Rosa de Paccha</t>
  </si>
  <si>
    <t>Construcción de cuneta, bordillos y adoquinado en la comuna Santa Rosa de Paccha de la parroquia Cangahua.</t>
  </si>
  <si>
    <t>La Concepción</t>
  </si>
  <si>
    <t>Construcción de cuneta, bordillos y adoquinado en la comuna La Concepción de la parroquia Cangahua.</t>
  </si>
  <si>
    <t>Pucará</t>
  </si>
  <si>
    <t>Construcción de cuneta, bordillos y adoquinado en la comuna Pucará de la parroquia Cangahua.</t>
  </si>
  <si>
    <t>Chambitola</t>
  </si>
  <si>
    <t>Construcción de cuneta, bordillos y adoquinado en la comuna Chambitola de la parroquia Cangahua.</t>
  </si>
  <si>
    <t>Larcachaca</t>
  </si>
  <si>
    <t>Construcción de cuneta, bordillos y adoquinado en la comuna Larcachaca de la parroquia Cangahua.</t>
  </si>
  <si>
    <t>Milagro San Antonio Candelaria</t>
  </si>
  <si>
    <t>Construcción de cuneta, bordillos y adoquinado en la vía a la comunas: Milagro San Antonio Candelaria de la parroquia Cangahua.</t>
  </si>
  <si>
    <t>Porotog</t>
  </si>
  <si>
    <t>Construcción de cuneta, bordillos y adoquinado en la comuna  Porotog de la parroquia Cangahua.</t>
  </si>
  <si>
    <t>Chumillos Central</t>
  </si>
  <si>
    <t>Construcción de cuneta, bordillos y adoquinado en la comuna  Chumillos Central de la parroquia Cangahua.</t>
  </si>
  <si>
    <t xml:space="preserve">La Libertad </t>
  </si>
  <si>
    <t>Construcción de cuneta, bordillos y adoquinado en la comuna La Libertad de la parroquia Cangahua.</t>
  </si>
  <si>
    <t>Construcción de cuneta, bordillos y adoquinado en la comuna San Vicente Alto de la parroquia Cangahua.</t>
  </si>
  <si>
    <t>San Luis de Guachalá</t>
  </si>
  <si>
    <t>Construcción de cuneta, adoquinado en la comuna San Luis de Guachalá de la parroquia Cangahua.</t>
  </si>
  <si>
    <t>Junta Regional de Agua Potable de Pingulmí</t>
  </si>
  <si>
    <t>Mejoramiento del sistema de agua de consumo humano en la Junta Regional de Agua Potable de Pingulmí de la parroquia Cangahua.</t>
  </si>
  <si>
    <t xml:space="preserve">Jesús del Gran Poder </t>
  </si>
  <si>
    <t>Construcción de cuneta, bordillos y adoquinado en la comunidad   Jesús del Gran Poder de la parroquia Cangahua.</t>
  </si>
  <si>
    <t xml:space="preserve"> Izacata </t>
  </si>
  <si>
    <t>Mejoramiento del sistema de agua de consumo en la Comuna Izacata de la parroquia Cangahua.</t>
  </si>
  <si>
    <t>San Vicente Bajo</t>
  </si>
  <si>
    <t>Construcción de cuneta, bordillos y adoquinado en la comuna San Vicente Bajo de la parroquia Cangahua.</t>
  </si>
  <si>
    <t>Los Andes</t>
  </si>
  <si>
    <t>Construcción de bordillos y adoquinado en la comuna comunidad Los Andes de la parroquia Cangahua.</t>
  </si>
  <si>
    <t>Transferencia de recursos para pago de mano de obra en adoquinado y empedrado en la parroquia Cangahua.</t>
  </si>
  <si>
    <t>San Carlos</t>
  </si>
  <si>
    <t>Víctor Cartagena</t>
  </si>
  <si>
    <t>Ciudad de Cayambe</t>
  </si>
  <si>
    <t>Barrio Sur</t>
  </si>
  <si>
    <t>Construcción del CGI en el barrio Sur de la Ciudad de Cayambe.</t>
  </si>
  <si>
    <t xml:space="preserve">Sandra Pérez </t>
  </si>
  <si>
    <t>Mejoramiento del CGI del barrio Sandra Pérez de la ciudad de Cayambe.</t>
  </si>
  <si>
    <t>Florida I</t>
  </si>
  <si>
    <t>Construcción de adoquinado en vías del barrio la Florida I de la ciudad de Cayambe.</t>
  </si>
  <si>
    <t>San Ricardo</t>
  </si>
  <si>
    <t xml:space="preserve">Construcción del CGI en el Barrio San Ricardo de la ciudad de Cayambe. </t>
  </si>
  <si>
    <t>Río Blanco</t>
  </si>
  <si>
    <t>Expropiación de predios con fin de utilidad pública. (Expropiación de un terreno  para la construcción del CGI en el barrio Río Blanco, de la ciudad de Cayambe)</t>
  </si>
  <si>
    <t>Construcción de muro de contención en el barrio San Carlos de la ciudad de Cayambe.</t>
  </si>
  <si>
    <t>Orongoloma</t>
  </si>
  <si>
    <t>Construcción del muro de contención y mejoramiento del  cerramiento de la Planta de Tratamiento de Agua Potable en la comunidad Orongoloma de la parroquia urbana Cayambe.</t>
  </si>
  <si>
    <t>Álvarez Chiriboga</t>
  </si>
  <si>
    <t>Mejoramiento del  CGI en el barrio Álvarez Chiriboga de la ciudad de Cayambe.</t>
  </si>
  <si>
    <t>Florida II</t>
  </si>
  <si>
    <t>Mejoramiento del área del CGI del barrio Florida II de la ciudad de Cayambe.</t>
  </si>
  <si>
    <t>Santa Laura</t>
  </si>
  <si>
    <t>Mejoramiento del CGI en el barrio Santa Laura de Changala de la ciudad de Cayambe.</t>
  </si>
  <si>
    <t>Fortalecimiento de la seguridad ciudadana del cantón Cayambe.</t>
  </si>
  <si>
    <t>Construcción del CGI en el barrio Víctor Cartagena de la ciudad de Cayambe.</t>
  </si>
  <si>
    <t>Augusto Villalba</t>
  </si>
  <si>
    <t>Construcción del adoquinado en las vías del barrio Augusto Villalba de la ciudad de Cayambe.</t>
  </si>
  <si>
    <t>Las Orquídeas</t>
  </si>
  <si>
    <t xml:space="preserve">Apertura de vía en la prolongación de la calle Fundadores de la ciudad de Cayambe. </t>
  </si>
  <si>
    <t>Federación de Barrios Urbanos de la Ciudad de Cayambe</t>
  </si>
  <si>
    <t xml:space="preserve">Trabajos complementarios en la sede de la Federación de Barrios Urbanos de la Ciudad de Cayambe. </t>
  </si>
  <si>
    <t>Chinchinloma</t>
  </si>
  <si>
    <t>Guadalupe</t>
  </si>
  <si>
    <t xml:space="preserve">El Playón </t>
  </si>
  <si>
    <t>JAAPYS La Rosalía</t>
  </si>
  <si>
    <t>Cuzubamba Alto</t>
  </si>
  <si>
    <t>El Cajón</t>
  </si>
  <si>
    <t>Cangahuapungo</t>
  </si>
  <si>
    <t>Sub-40</t>
  </si>
  <si>
    <t xml:space="preserve">Centro de Salud </t>
  </si>
  <si>
    <t>Expropiación de predios con fin de utilidad pública. (Expropiación de un terreno en sector  Pinllo para construcción de un tanque de tratamiento de aguas residuales, en la comuna Chinchinloma de la parroquia Santa Rosa de Cuzubamba).</t>
  </si>
  <si>
    <t>Construcción de adoquinado (280 metros lineales) en el sector Guadalupe de la parroquia Santa Rosa de Cuzubamba.</t>
  </si>
  <si>
    <t xml:space="preserve">Construcción de adoquinado (215 metros lineales) en el sector El Playón de la parroquia Santa Rosa de Cuzubamba. </t>
  </si>
  <si>
    <t xml:space="preserve">Construcción de un sistema de purificación de agua fase 3 en la JAAPyS del barrio Rosalía de la parroquia Santa Rosa de Cuzubamba. </t>
  </si>
  <si>
    <t>Construcción de tanque de reserva de agua potable en Cuzubamba Alto de la parroquia Santa Rosa de Cuzubamba.</t>
  </si>
  <si>
    <t>Construcción de adoquinado de vías que tiene bordillos en el barrio El Cajón Pasaje el Carmen de la parroquia Santa Rosa de Cuzubamba.</t>
  </si>
  <si>
    <t>Mejoramiento de tanque biodigestor en la JAAPyS Cangahuapungo de la parroquia Santa Rosa de Cuzubamba.</t>
  </si>
  <si>
    <t>Enchambado del estadio Sub-40 de la parroquia Santa Rosa de Cuzubamba.</t>
  </si>
  <si>
    <t>Ampliación de área del Centro de Salud (60 m2) en la parroquia Santa Rosa de Cuzubamba.</t>
  </si>
  <si>
    <t>Centro Poblado</t>
  </si>
  <si>
    <t>Construcción del adoquinado en la vía Monjas Alto - Monjas Bajo de la parroquia Juan Montalvo.</t>
  </si>
  <si>
    <t>Construcción del adoquinado de las vías en el centro poblado de la parroquia Juan Montalvo.</t>
  </si>
  <si>
    <t>Chaupi</t>
  </si>
  <si>
    <t>Pesillo</t>
  </si>
  <si>
    <t>Turucucho</t>
  </si>
  <si>
    <t>La Chimba</t>
  </si>
  <si>
    <t>San Pablo Urco</t>
  </si>
  <si>
    <t>Muyurku</t>
  </si>
  <si>
    <t>Santa Ana</t>
  </si>
  <si>
    <t>Caucho Alto</t>
  </si>
  <si>
    <t>Puliza</t>
  </si>
  <si>
    <t>Oficina</t>
  </si>
  <si>
    <t>Mano de Obra</t>
  </si>
  <si>
    <t>Construcción del cerramiento de la cancha en la comunidad Santa Ana de la parroquia Olmedo.</t>
  </si>
  <si>
    <t>Mejoramiento de la casa comunal de la comunidad Caucho Alto de la parroquia Olmedo.</t>
  </si>
  <si>
    <t>Construcción del adoquinado de la calle El Oro en la comunidad Muyurku de la parroquia Olmedo.</t>
  </si>
  <si>
    <t>Construcción del adoquinado en la comunidad El Chaupi de la parroquia Olmedo.</t>
  </si>
  <si>
    <t>Cambio de tubería de agua para consumo humano en el centro poblado del Olmedo.</t>
  </si>
  <si>
    <t>Construcción del lastrado en la comunidad San Pablo Urco (Rumichaca - 4 esquinas) de la parroquia Olmedo.</t>
  </si>
  <si>
    <t xml:space="preserve">Construcción de Planta de Tratamiento de aguas residuales en la  comunidad Pesillo de la parroquia Olmedo. </t>
  </si>
  <si>
    <t>Construcción del adoquinado en la comunidad de Turucucho de la parroquia Olmedo.</t>
  </si>
  <si>
    <t>Mejoramiento del sistema de agua potable en Puliza de la parroquia Olmedo.</t>
  </si>
  <si>
    <t>Construcción del adoquinado en la comunidad la Chimba de la parroquia Olmedo.</t>
  </si>
  <si>
    <t>Ampliación y rehabilitación de la sede del Gobierno Parroquial de Olmedo.</t>
  </si>
  <si>
    <t>Transferencia de recursos para pago de mano de obra en adoquinado y empedrado en la parroquia Olmedo.</t>
  </si>
  <si>
    <t>El Rosario</t>
  </si>
  <si>
    <t>El Llano</t>
  </si>
  <si>
    <t>Pambamarquito</t>
  </si>
  <si>
    <t>UE Cesar Arroyo</t>
  </si>
  <si>
    <t>San Lorenzo</t>
  </si>
  <si>
    <t>Construcción de alcantarillado sanitario y planta de tratamiento de aguas residuales en el sector El Rosario de la parroquia Otón.</t>
  </si>
  <si>
    <t>Construcción del CGI de la comuna El Llano de la parroquia Otón.</t>
  </si>
  <si>
    <t>Construcción del CGI de la comuna Pambamarquito de la parroquia Otón.</t>
  </si>
  <si>
    <t>Revestimiento de talud</t>
  </si>
  <si>
    <t xml:space="preserve">Construcción del alcantarillado elevado para el centro poblado del Otón. </t>
  </si>
  <si>
    <t>Complementación de alcantarillado sanitario en el barrio San Lorenzo de la parroquia Otón.</t>
  </si>
  <si>
    <t>La comunidad no ha entregado la documentación pertinente.</t>
  </si>
  <si>
    <t>San Francisco de  Cajas</t>
  </si>
  <si>
    <t>San Isidro de Cajas</t>
  </si>
  <si>
    <t>San Miguel  del Prado</t>
  </si>
  <si>
    <t>Florencia Bajo</t>
  </si>
  <si>
    <t>Santa María de Milán</t>
  </si>
  <si>
    <t>El Carmen de Milán</t>
  </si>
  <si>
    <t>Construcción del alcantarillado en la comunidad San Francisco de Cajas  de la parroquia San José de Ayora.</t>
  </si>
  <si>
    <t>Construcción  del alcantarillado en la comunidad San Isidro  de Cajas de la parroquia San José de Ayora.</t>
  </si>
  <si>
    <t>Construcción  del alcantarillado sanitario en la comunidad San Miguel del Prado de la parroquia San José de Ayora.</t>
  </si>
  <si>
    <t>Construcción del  alcantarillado sanitario en la comunidad Florencia Bajo de la parroquia San José de Ayora.</t>
  </si>
  <si>
    <t>Construcción del  alcantarillado sanitario  en la comunidad Santa María de Milán de la parroquia San José de Ayora.</t>
  </si>
  <si>
    <t>Construcción del sistema de agua potable en la comunidad El Carmen de Milán de la parroquia San José de Ayora.</t>
  </si>
  <si>
    <t xml:space="preserve">Elaboración del contrato </t>
  </si>
  <si>
    <t>Paralizado por los proyectos viales</t>
  </si>
  <si>
    <t>Se solicitó el cambio del proyecto a sistema de agua de consumo humano.</t>
  </si>
  <si>
    <t>Paralizado por falta de la firma de convenio de concurrencia, con la prefectura, realizando estudios por consultoría, fase 3</t>
  </si>
  <si>
    <t>Paralizado por falta de la firma de convenio de concurrencia, con la prefectura, realizando estudios por consultoría, fase 1</t>
  </si>
  <si>
    <t xml:space="preserve">El proyecto se encuentra entregando todo los materiales, se esta ejecutando  </t>
  </si>
  <si>
    <t xml:space="preserve">El proyecto se encuentra entregado los materiales y  a la espera de coordinar la maquinaria para ejecutar el proyecto </t>
  </si>
  <si>
    <t>Según el Oficio Nro. GADIPMC-DAL-2025-0830-O, de fecha 22 de agosto de 2025, se remite el acta firmada por el Consejo de Planificación Parroquial, mediante la cual se aprueba transferir el presupuesto de San Miguel del Prado y San Isidro de Cajas al proyecto de San Francisco de Cajas, por un valor de 189.000.</t>
  </si>
  <si>
    <t xml:space="preserve"> 
Según el Oficio Nro. GADIPMC-DAL-2025-0830-O, de fecha 22 de agosto de 2025, se remite el acta firmada por el Consejo de Planificación Parroquial, mediante la cual se aprueba transferir el presupuesto de San Miguel del Prado y San Isidro de Cajas al proyecto de San Francisco de Cajas, por un valor de $189.000.
</t>
  </si>
  <si>
    <t xml:space="preserve">TOTAL </t>
  </si>
  <si>
    <t>Paralizado por la falta de la firma de concurrencia, se encuentra en la fase 3 de la consultoría</t>
  </si>
  <si>
    <t>Paralizado por falta de la firma de convenio de concurrencia, con la prefectura, realizando estudios por consultoría, fase 4</t>
  </si>
  <si>
    <t>TOTAL</t>
  </si>
  <si>
    <t xml:space="preserve"> SEGUIMIENTO  DE PROYECTOS DE PRESUPUESTOS  PARTICIPATIVOS </t>
  </si>
  <si>
    <t xml:space="preserve">El proyecto se encuentra en elaboración del contrato </t>
  </si>
  <si>
    <t>% AVANCE</t>
  </si>
  <si>
    <t xml:space="preserve">El proyecto se encuentra en Planificación Territorial, a la espera de que se entregue la autorización del Ministerio de Obras Públicas y Panavial para proceder con la ejecución </t>
  </si>
  <si>
    <t xml:space="preserve">Promtor/a: </t>
  </si>
  <si>
    <t>Lic. Pedro Avellaneda</t>
  </si>
  <si>
    <t>Sr. Luis Flores</t>
  </si>
  <si>
    <t>Sr. Fausto Lara</t>
  </si>
  <si>
    <t xml:space="preserve">Ing. Martha Farinango </t>
  </si>
  <si>
    <t>Sr. Byron Oña</t>
  </si>
  <si>
    <t xml:space="preserve">Entrega de materiales </t>
  </si>
  <si>
    <t xml:space="preserve">• 4.7 km de redes de alcantarillado 61 pozos de revisión. Actualmente, se encuentran trabajando en la culminación de los pozos para proceder con la colocación de las tapas del sistema de alcantarillado, tiene un avance del 80%
</t>
  </si>
  <si>
    <t xml:space="preserve">EL presupuesto se designa a la  construcción del  subcentro de salud, actualmente se encuentra en la dirección de Obras Públicas  </t>
  </si>
  <si>
    <t xml:space="preserve"> SEGUIMIENTO  DE PROYECTOS DE PRESUPUESTOS  PARTICIPATIVOS  </t>
  </si>
  <si>
    <t xml:space="preserve">PARROQUIA DE OTÓN </t>
  </si>
  <si>
    <t xml:space="preserve">PRESUPUESTO ASIGNADO </t>
  </si>
  <si>
    <t>PARROQUIA SAN JOSÉ DE AYORA</t>
  </si>
  <si>
    <t>PARROQUIA DE OLMEDO</t>
  </si>
  <si>
    <t>PARROQUIA DE JUAN MONTALVO</t>
  </si>
  <si>
    <t>Elaborado Por:</t>
  </si>
  <si>
    <t>Autorizado Por:</t>
  </si>
  <si>
    <t>Tlgo. Jorge Chicaiza        Analista de Partición Ciudadana</t>
  </si>
  <si>
    <t xml:space="preserve">Md Mayra Cachiguango </t>
  </si>
  <si>
    <t>Lic. Alfedro Andrango                            Director de Participación Ciudadana (E)</t>
  </si>
  <si>
    <t>PARROQUIA SANTA ROSA DE CUSUBAMBA</t>
  </si>
  <si>
    <t>PARROQUIA DE CAYAMBE</t>
  </si>
  <si>
    <t>Sr. Jhonny Quishpe</t>
  </si>
  <si>
    <t>PARROQUIA DE CANGAHUA</t>
  </si>
  <si>
    <t>PARROQUIA DE ASCAZUBI</t>
  </si>
  <si>
    <t>En entrega de materiales</t>
  </si>
  <si>
    <t xml:space="preserve">El proyecto se esta ejecutando </t>
  </si>
  <si>
    <t xml:space="preserve">Proyecto en ejecución </t>
  </si>
  <si>
    <t xml:space="preserve">En elaboración de firma del contrato </t>
  </si>
  <si>
    <t xml:space="preserve">Con solicitud Nº 0016 con Nro. Trámite GADIPMC-SG-2026-1266-E, ingresada por EL Gobierno Parroquia de Olmedo, se pide el cambio del rubro para ejecutar en el proyecto del Coliseo en el Centro Poblado </t>
  </si>
  <si>
    <t>Obras Públicas para consultoría, fase 4</t>
  </si>
  <si>
    <t xml:space="preserve">Proyecto culminado </t>
  </si>
  <si>
    <t xml:space="preserve">Materiales entregados, proximamente se procederá con la ejecuación </t>
  </si>
  <si>
    <t xml:space="preserve"> Se culminaron los bordillos,  a la espera de que la parroquia cumpla con su contraparte correspondiente a la colocación de  subbase.</t>
  </si>
  <si>
    <t>Actualmente en control previo para revisión de documentación</t>
  </si>
  <si>
    <t>Adjudicado registro de contratos?</t>
  </si>
  <si>
    <t>Se realizó la entrega de todos los materiales</t>
  </si>
  <si>
    <t>Actualización de información del Proyecto en Obras Públicas</t>
  </si>
  <si>
    <t xml:space="preserve">Se está realizando la busqueda de un predio en el barrio </t>
  </si>
  <si>
    <t xml:space="preserve">Contrato firmado </t>
  </si>
  <si>
    <t>El barrio está gestionando un predio</t>
  </si>
  <si>
    <t>Se está analizando las mejores opciones por la topografía del predio</t>
  </si>
  <si>
    <t xml:space="preserve">A la espera de la reforma para cambiar la modalidad de ejecución del proyecto de cogestión a obra </t>
  </si>
  <si>
    <t>A la espera de la reforma ya que actualmente el proyecto cuenta con los estudios</t>
  </si>
  <si>
    <t>Proyecto en consultoría fase 1</t>
  </si>
  <si>
    <t xml:space="preserve">Se está ejecutando las calles, Primero de Mayo, los Ändes, Jesús Gualavisi, Amazonas, y para ejecutar las calles  Segundo Durán, América, se está construyendo un muro de contención posterior a ello se procederá con la ejecución </t>
  </si>
  <si>
    <t>Según oficio del Gad Parroquial No. OFI-GADPRSRC-037-2025 se cambia de presupuesto para el proyecto "Adquisición de materiales para la construcción del muro de contención sector camino viejo San Juan de Cusubamba</t>
  </si>
  <si>
    <t xml:space="preserve">Proyecto en ejecución y por decisiones conjuntas, se va a realizar unos cambios en el proyecto </t>
  </si>
  <si>
    <t>Proyecto en para Consultoría fase 5</t>
  </si>
  <si>
    <t>Proyecto en consultoria, fase 2</t>
  </si>
  <si>
    <t xml:space="preserve">A la espera de la reforma para el incremento del presupuesto </t>
  </si>
  <si>
    <t>La comunidad pide cambio de proyecto MEJORAMIENTO DEL ESPACIO DEPORTIVO Y RECREATIVO DE LA COMUNIDAD JURIDICA "FLORENCIA BAJO", a la espera de la reforma para el cambio de modalidad de ejecución de cogestión a obra</t>
  </si>
  <si>
    <t xml:space="preserve"> El material ha sido entregado en su totalidad, proyecto en ejecución 
</t>
  </si>
  <si>
    <t>Considerado en el POA 2026</t>
  </si>
  <si>
    <t xml:space="preserve">Se realizó el cambio de proyecto para aquinado de vías, actualmente ya consta con los estudios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</si>
</sst>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0" x14ac:knownFonts="1">
    <font>
      <sz val="11"/>
      <color theme="1"/>
      <name val="Calibri"/>
      <family val="2"/>
      <scheme val="minor"/>
    </font>
    <font>
      <b/>
      <sz val="11"/>
      <color theme="0"/>
      <name val="Calibri"/>
      <family val="2"/>
      <scheme val="minor"/>
    </font>
    <font>
      <sz val="10"/>
      <color rgb="FF000000"/>
      <name val="Arial"/>
      <family val="2"/>
    </font>
    <font>
      <b/>
      <sz val="14"/>
      <color theme="1"/>
      <name val="Calibri"/>
      <family val="2"/>
      <scheme val="minor"/>
    </font>
    <font>
      <sz val="10"/>
      <color theme="1"/>
      <name val="Arial"/>
      <family val="2"/>
    </font>
    <font>
      <b/>
      <sz val="12"/>
      <color theme="1"/>
      <name val="Calibri"/>
      <family val="2"/>
      <scheme val="minor"/>
    </font>
    <font>
      <b/>
      <sz val="12"/>
      <color rgb="FF000000"/>
      <name val="Arial"/>
      <family val="2"/>
    </font>
    <font>
      <sz val="12"/>
      <color theme="1"/>
      <name val="Calibri"/>
      <family val="2"/>
      <scheme val="minor"/>
    </font>
    <font>
      <b/>
      <sz val="11"/>
      <color theme="1"/>
      <name val="Calibri"/>
      <family val="2"/>
      <scheme val="minor"/>
    </font>
    <font>
      <sz val="10"/>
      <name val="Arial"/>
      <family val="2"/>
    </font>
  </fonts>
  <fills count="4">
    <fill>
      <patternFill patternType="none"/>
    </fill>
    <fill>
      <patternFill patternType="gray125"/>
    </fill>
    <fill>
      <patternFill patternType="solid">
        <fgColor theme="4"/>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49" fontId="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0" borderId="1" xfId="0" applyFont="1" applyBorder="1" applyAlignment="1">
      <alignment vertical="center" wrapText="1"/>
    </xf>
    <xf numFmtId="164" fontId="6" fillId="0" borderId="1" xfId="0" applyNumberFormat="1" applyFont="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vertical="center"/>
    </xf>
    <xf numFmtId="9" fontId="1" fillId="2" borderId="1" xfId="0" applyNumberFormat="1" applyFont="1" applyFill="1" applyBorder="1" applyAlignment="1">
      <alignment horizontal="center" vertical="center" wrapText="1"/>
    </xf>
    <xf numFmtId="9" fontId="0" fillId="0" borderId="0" xfId="0" applyNumberFormat="1"/>
    <xf numFmtId="10" fontId="5"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0" fillId="0" borderId="1" xfId="0" applyNumberFormat="1" applyFill="1" applyBorder="1" applyAlignment="1">
      <alignment horizontal="center" vertical="center"/>
    </xf>
    <xf numFmtId="0" fontId="2" fillId="0" borderId="1" xfId="0" applyFont="1" applyFill="1" applyBorder="1" applyAlignment="1">
      <alignment horizontal="left" vertical="center" wrapText="1"/>
    </xf>
    <xf numFmtId="0" fontId="8" fillId="0" borderId="1" xfId="0" applyFont="1" applyBorder="1" applyAlignment="1">
      <alignment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0" fontId="9" fillId="0" borderId="1" xfId="0" applyFont="1" applyBorder="1" applyAlignment="1">
      <alignment horizontal="left" vertical="center" wrapText="1"/>
    </xf>
    <xf numFmtId="0" fontId="4" fillId="0" borderId="1" xfId="0" applyFont="1" applyFill="1" applyBorder="1" applyAlignment="1">
      <alignment vertical="center" wrapText="1"/>
    </xf>
    <xf numFmtId="0" fontId="0" fillId="0" borderId="1" xfId="0" applyBorder="1" applyAlignment="1">
      <alignment horizont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1703294</xdr:colOff>
      <xdr:row>4</xdr:row>
      <xdr:rowOff>156673</xdr:rowOff>
    </xdr:to>
    <xdr:pic>
      <xdr:nvPicPr>
        <xdr:cNvPr id="2" name="Imagen 2">
          <a:extLst>
            <a:ext uri="{FF2B5EF4-FFF2-40B4-BE49-F238E27FC236}">
              <a16:creationId xmlns:a16="http://schemas.microsoft.com/office/drawing/2014/main" id="{0398C1BE-B443-419C-A000-14D192B9C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44118"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1949822</xdr:colOff>
      <xdr:row>4</xdr:row>
      <xdr:rowOff>156673</xdr:rowOff>
    </xdr:to>
    <xdr:pic>
      <xdr:nvPicPr>
        <xdr:cNvPr id="2" name="Imagen 2">
          <a:extLst>
            <a:ext uri="{FF2B5EF4-FFF2-40B4-BE49-F238E27FC236}">
              <a16:creationId xmlns:a16="http://schemas.microsoft.com/office/drawing/2014/main" id="{A6E029A4-AC2F-4D9F-B209-CCF8568F6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50940"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33619</xdr:colOff>
      <xdr:row>0</xdr:row>
      <xdr:rowOff>0</xdr:rowOff>
    </xdr:from>
    <xdr:to>
      <xdr:col>6</xdr:col>
      <xdr:colOff>618566</xdr:colOff>
      <xdr:row>4</xdr:row>
      <xdr:rowOff>156673</xdr:rowOff>
    </xdr:to>
    <xdr:pic>
      <xdr:nvPicPr>
        <xdr:cNvPr id="2" name="Imagen 2">
          <a:extLst>
            <a:ext uri="{FF2B5EF4-FFF2-40B4-BE49-F238E27FC236}">
              <a16:creationId xmlns:a16="http://schemas.microsoft.com/office/drawing/2014/main" id="{B74BBEE3-1C72-43C9-8DE6-2099486E6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9" y="0"/>
          <a:ext cx="7440706"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2196352</xdr:colOff>
      <xdr:row>4</xdr:row>
      <xdr:rowOff>156673</xdr:rowOff>
    </xdr:to>
    <xdr:pic>
      <xdr:nvPicPr>
        <xdr:cNvPr id="2" name="Imagen 2">
          <a:extLst>
            <a:ext uri="{FF2B5EF4-FFF2-40B4-BE49-F238E27FC236}">
              <a16:creationId xmlns:a16="http://schemas.microsoft.com/office/drawing/2014/main" id="{EDD618CE-045D-41F9-9C5B-5C62DE138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14764"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1714500</xdr:colOff>
      <xdr:row>4</xdr:row>
      <xdr:rowOff>156673</xdr:rowOff>
    </xdr:to>
    <xdr:pic>
      <xdr:nvPicPr>
        <xdr:cNvPr id="2" name="Imagen 2">
          <a:extLst>
            <a:ext uri="{FF2B5EF4-FFF2-40B4-BE49-F238E27FC236}">
              <a16:creationId xmlns:a16="http://schemas.microsoft.com/office/drawing/2014/main" id="{25F1CFEE-9A6C-43BB-A74E-F0803D14B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7956175"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11206</xdr:colOff>
      <xdr:row>4</xdr:row>
      <xdr:rowOff>156673</xdr:rowOff>
    </xdr:to>
    <xdr:pic>
      <xdr:nvPicPr>
        <xdr:cNvPr id="2" name="Imagen 2">
          <a:extLst>
            <a:ext uri="{FF2B5EF4-FFF2-40B4-BE49-F238E27FC236}">
              <a16:creationId xmlns:a16="http://schemas.microsoft.com/office/drawing/2014/main" id="{9BDBB1C7-CF0C-4230-AC74-8E4F20AB4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73353"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11206</xdr:colOff>
      <xdr:row>0</xdr:row>
      <xdr:rowOff>22412</xdr:rowOff>
    </xdr:from>
    <xdr:to>
      <xdr:col>6</xdr:col>
      <xdr:colOff>2061883</xdr:colOff>
      <xdr:row>4</xdr:row>
      <xdr:rowOff>179085</xdr:rowOff>
    </xdr:to>
    <xdr:pic>
      <xdr:nvPicPr>
        <xdr:cNvPr id="2" name="Imagen 2">
          <a:extLst>
            <a:ext uri="{FF2B5EF4-FFF2-40B4-BE49-F238E27FC236}">
              <a16:creationId xmlns:a16="http://schemas.microsoft.com/office/drawing/2014/main" id="{883614B2-7858-41AF-9501-C5F5035084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6" y="22412"/>
          <a:ext cx="8673353"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2308411</xdr:colOff>
      <xdr:row>4</xdr:row>
      <xdr:rowOff>156673</xdr:rowOff>
    </xdr:to>
    <xdr:pic>
      <xdr:nvPicPr>
        <xdr:cNvPr id="2" name="Imagen 2">
          <a:extLst>
            <a:ext uri="{FF2B5EF4-FFF2-40B4-BE49-F238E27FC236}">
              <a16:creationId xmlns:a16="http://schemas.microsoft.com/office/drawing/2014/main" id="{A71C0A32-618B-4347-BDFC-41C85ED4D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66529" cy="91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18"/>
  <sheetViews>
    <sheetView zoomScaleNormal="100" workbookViewId="0">
      <selection activeCell="I6" sqref="I6"/>
    </sheetView>
  </sheetViews>
  <sheetFormatPr baseColWidth="10" defaultRowHeight="14.4" x14ac:dyDescent="0.3"/>
  <cols>
    <col min="1" max="1" width="8.44140625" customWidth="1"/>
    <col min="2" max="2" width="14.6640625" customWidth="1"/>
    <col min="3" max="3" width="29.44140625" customWidth="1"/>
    <col min="4" max="4" width="14.6640625" customWidth="1"/>
    <col min="6" max="6" width="13.33203125" customWidth="1"/>
    <col min="7" max="7" width="34" customWidth="1"/>
  </cols>
  <sheetData>
    <row r="7" spans="1:7" ht="18" x14ac:dyDescent="0.35">
      <c r="A7" s="30" t="s">
        <v>155</v>
      </c>
      <c r="B7" s="30"/>
      <c r="C7" s="30"/>
      <c r="D7" s="30"/>
      <c r="E7" s="30"/>
      <c r="F7" s="30"/>
      <c r="G7" s="30"/>
    </row>
    <row r="8" spans="1:7" ht="18" x14ac:dyDescent="0.35">
      <c r="A8" s="30" t="s">
        <v>183</v>
      </c>
      <c r="B8" s="30"/>
      <c r="C8" s="30"/>
      <c r="D8" s="30"/>
      <c r="E8" s="30"/>
      <c r="F8" s="30"/>
      <c r="G8" s="30"/>
    </row>
    <row r="10" spans="1:7" ht="43.2" x14ac:dyDescent="0.3">
      <c r="A10" s="6" t="s">
        <v>3</v>
      </c>
      <c r="B10" s="7" t="s">
        <v>0</v>
      </c>
      <c r="C10" s="7" t="s">
        <v>1</v>
      </c>
      <c r="D10" s="7" t="s">
        <v>170</v>
      </c>
      <c r="E10" s="7" t="s">
        <v>4</v>
      </c>
      <c r="F10" s="7" t="s">
        <v>157</v>
      </c>
      <c r="G10" s="6" t="s">
        <v>2</v>
      </c>
    </row>
    <row r="11" spans="1:7" ht="26.4" x14ac:dyDescent="0.3">
      <c r="A11" s="5">
        <v>1</v>
      </c>
      <c r="B11" s="4" t="s">
        <v>5</v>
      </c>
      <c r="C11" s="1" t="s">
        <v>7</v>
      </c>
      <c r="D11" s="3">
        <v>100000</v>
      </c>
      <c r="E11" s="5">
        <v>2025</v>
      </c>
      <c r="F11" s="19">
        <v>0.15</v>
      </c>
      <c r="G11" s="4" t="s">
        <v>156</v>
      </c>
    </row>
    <row r="12" spans="1:7" ht="66" x14ac:dyDescent="0.3">
      <c r="A12" s="5">
        <v>2</v>
      </c>
      <c r="B12" s="4" t="s">
        <v>5</v>
      </c>
      <c r="C12" s="1" t="s">
        <v>8</v>
      </c>
      <c r="D12" s="3">
        <v>70065.36</v>
      </c>
      <c r="E12" s="5">
        <v>2025</v>
      </c>
      <c r="F12" s="11">
        <v>1</v>
      </c>
      <c r="G12" s="8" t="s">
        <v>190</v>
      </c>
    </row>
    <row r="13" spans="1:7" ht="39.6" x14ac:dyDescent="0.3">
      <c r="A13" s="5">
        <v>3</v>
      </c>
      <c r="B13" s="2" t="s">
        <v>9</v>
      </c>
      <c r="C13" s="1" t="s">
        <v>10</v>
      </c>
      <c r="D13" s="3">
        <v>20000</v>
      </c>
      <c r="E13" s="5">
        <v>2025</v>
      </c>
      <c r="F13" s="23">
        <v>0.57499999999999996</v>
      </c>
      <c r="G13" s="4" t="s">
        <v>186</v>
      </c>
    </row>
    <row r="14" spans="1:7" ht="15.6" x14ac:dyDescent="0.3">
      <c r="A14" s="27" t="s">
        <v>151</v>
      </c>
      <c r="B14" s="28"/>
      <c r="C14" s="29"/>
      <c r="D14" s="10">
        <f>SUM(D11:D13)</f>
        <v>190065.36</v>
      </c>
      <c r="E14" s="12"/>
      <c r="F14" s="17">
        <f>SUM(F11:F13)/3</f>
        <v>0.57499999999999996</v>
      </c>
      <c r="G14" s="12"/>
    </row>
    <row r="16" spans="1:7" ht="51.75" customHeight="1" x14ac:dyDescent="0.3">
      <c r="B16" s="21" t="s">
        <v>159</v>
      </c>
      <c r="C16" s="12" t="s">
        <v>161</v>
      </c>
      <c r="D16" s="26"/>
      <c r="E16" s="26"/>
    </row>
    <row r="17" spans="2:5" ht="51.75" customHeight="1" x14ac:dyDescent="0.3">
      <c r="B17" s="21" t="s">
        <v>174</v>
      </c>
      <c r="C17" s="22" t="s">
        <v>176</v>
      </c>
      <c r="D17" s="26"/>
      <c r="E17" s="26"/>
    </row>
    <row r="18" spans="2:5" ht="51.75" customHeight="1" x14ac:dyDescent="0.3">
      <c r="B18" s="21" t="s">
        <v>175</v>
      </c>
      <c r="C18" s="22" t="s">
        <v>178</v>
      </c>
      <c r="D18" s="26"/>
      <c r="E18" s="26"/>
    </row>
  </sheetData>
  <autoFilter ref="A10:G13"/>
  <mergeCells count="6">
    <mergeCell ref="D16:E16"/>
    <mergeCell ref="D17:E17"/>
    <mergeCell ref="D18:E18"/>
    <mergeCell ref="A14:C14"/>
    <mergeCell ref="A7:G7"/>
    <mergeCell ref="A8:G8"/>
  </mergeCells>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G32"/>
  <sheetViews>
    <sheetView zoomScale="85" zoomScaleNormal="85" workbookViewId="0">
      <selection activeCell="H8" sqref="H8"/>
    </sheetView>
  </sheetViews>
  <sheetFormatPr baseColWidth="10" defaultRowHeight="14.4" x14ac:dyDescent="0.3"/>
  <cols>
    <col min="1" max="1" width="10.6640625" bestFit="1" customWidth="1"/>
    <col min="2" max="2" width="15.109375" customWidth="1"/>
    <col min="3" max="3" width="32.44140625" customWidth="1"/>
    <col min="4" max="4" width="14.5546875" bestFit="1" customWidth="1"/>
    <col min="6" max="6" width="16.109375" bestFit="1" customWidth="1"/>
    <col min="7" max="7" width="31.6640625" customWidth="1"/>
  </cols>
  <sheetData>
    <row r="7" spans="1:7" ht="18" x14ac:dyDescent="0.35">
      <c r="A7" s="30" t="s">
        <v>155</v>
      </c>
      <c r="B7" s="30"/>
      <c r="C7" s="30"/>
      <c r="D7" s="30"/>
      <c r="E7" s="30"/>
      <c r="F7" s="30"/>
      <c r="G7" s="30"/>
    </row>
    <row r="8" spans="1:7" ht="18" x14ac:dyDescent="0.35">
      <c r="A8" s="30" t="s">
        <v>182</v>
      </c>
      <c r="B8" s="30"/>
      <c r="C8" s="30"/>
      <c r="D8" s="30"/>
      <c r="E8" s="30"/>
      <c r="F8" s="30"/>
      <c r="G8" s="30"/>
    </row>
    <row r="10" spans="1:7" ht="43.2" x14ac:dyDescent="0.3">
      <c r="A10" s="6" t="s">
        <v>3</v>
      </c>
      <c r="B10" s="7" t="s">
        <v>0</v>
      </c>
      <c r="C10" s="7" t="s">
        <v>1</v>
      </c>
      <c r="D10" s="7" t="s">
        <v>170</v>
      </c>
      <c r="E10" s="7" t="s">
        <v>4</v>
      </c>
      <c r="F10" s="7" t="s">
        <v>157</v>
      </c>
      <c r="G10" s="6" t="s">
        <v>2</v>
      </c>
    </row>
    <row r="11" spans="1:7" ht="39.6" x14ac:dyDescent="0.3">
      <c r="A11" s="5">
        <v>1</v>
      </c>
      <c r="B11" s="4" t="s">
        <v>12</v>
      </c>
      <c r="C11" s="1" t="s">
        <v>13</v>
      </c>
      <c r="D11" s="3">
        <v>40000</v>
      </c>
      <c r="E11" s="5">
        <v>2025</v>
      </c>
      <c r="F11" s="11">
        <v>0</v>
      </c>
      <c r="G11" s="4" t="s">
        <v>144</v>
      </c>
    </row>
    <row r="12" spans="1:7" ht="52.8" x14ac:dyDescent="0.3">
      <c r="A12" s="5">
        <v>2</v>
      </c>
      <c r="B12" s="4" t="s">
        <v>14</v>
      </c>
      <c r="C12" s="1" t="s">
        <v>15</v>
      </c>
      <c r="D12" s="3">
        <v>35000</v>
      </c>
      <c r="E12" s="5">
        <v>2025</v>
      </c>
      <c r="F12" s="11">
        <v>0.1</v>
      </c>
      <c r="G12" s="4" t="s">
        <v>145</v>
      </c>
    </row>
    <row r="13" spans="1:7" ht="52.8" x14ac:dyDescent="0.3">
      <c r="A13" s="5">
        <v>3</v>
      </c>
      <c r="B13" s="4" t="s">
        <v>16</v>
      </c>
      <c r="C13" s="1" t="s">
        <v>17</v>
      </c>
      <c r="D13" s="3">
        <v>50000</v>
      </c>
      <c r="E13" s="5">
        <v>2025</v>
      </c>
      <c r="F13" s="11">
        <v>0.1</v>
      </c>
      <c r="G13" s="4" t="s">
        <v>153</v>
      </c>
    </row>
    <row r="14" spans="1:7" ht="52.8" x14ac:dyDescent="0.3">
      <c r="A14" s="5">
        <v>4</v>
      </c>
      <c r="B14" s="4" t="s">
        <v>18</v>
      </c>
      <c r="C14" s="1" t="s">
        <v>19</v>
      </c>
      <c r="D14" s="3">
        <v>40000</v>
      </c>
      <c r="E14" s="5">
        <v>2025</v>
      </c>
      <c r="F14" s="11">
        <v>0.1</v>
      </c>
      <c r="G14" s="4" t="s">
        <v>145</v>
      </c>
    </row>
    <row r="15" spans="1:7" ht="52.8" x14ac:dyDescent="0.3">
      <c r="A15" s="5">
        <v>5</v>
      </c>
      <c r="B15" s="4" t="s">
        <v>20</v>
      </c>
      <c r="C15" s="1" t="s">
        <v>21</v>
      </c>
      <c r="D15" s="3">
        <v>40000</v>
      </c>
      <c r="E15" s="5">
        <v>2025</v>
      </c>
      <c r="F15" s="11">
        <v>0.1</v>
      </c>
      <c r="G15" s="4" t="s">
        <v>145</v>
      </c>
    </row>
    <row r="16" spans="1:7" ht="52.8" x14ac:dyDescent="0.3">
      <c r="A16" s="5">
        <v>6</v>
      </c>
      <c r="B16" s="4" t="s">
        <v>22</v>
      </c>
      <c r="C16" s="1" t="s">
        <v>23</v>
      </c>
      <c r="D16" s="3">
        <v>40000</v>
      </c>
      <c r="E16" s="5">
        <v>2025</v>
      </c>
      <c r="F16" s="11">
        <v>0.1</v>
      </c>
      <c r="G16" s="4" t="s">
        <v>145</v>
      </c>
    </row>
    <row r="17" spans="1:7" ht="52.8" x14ac:dyDescent="0.3">
      <c r="A17" s="5">
        <v>7</v>
      </c>
      <c r="B17" s="4" t="s">
        <v>24</v>
      </c>
      <c r="C17" s="1" t="s">
        <v>25</v>
      </c>
      <c r="D17" s="3">
        <v>30000</v>
      </c>
      <c r="E17" s="5">
        <v>2025</v>
      </c>
      <c r="F17" s="11">
        <v>0.1</v>
      </c>
      <c r="G17" s="4" t="s">
        <v>145</v>
      </c>
    </row>
    <row r="18" spans="1:7" ht="52.8" x14ac:dyDescent="0.3">
      <c r="A18" s="5">
        <v>8</v>
      </c>
      <c r="B18" s="4" t="s">
        <v>26</v>
      </c>
      <c r="C18" s="1" t="s">
        <v>27</v>
      </c>
      <c r="D18" s="3">
        <v>36929.1</v>
      </c>
      <c r="E18" s="5">
        <v>2025</v>
      </c>
      <c r="F18" s="11">
        <v>0.1</v>
      </c>
      <c r="G18" s="4" t="s">
        <v>146</v>
      </c>
    </row>
    <row r="19" spans="1:7" ht="52.8" x14ac:dyDescent="0.3">
      <c r="A19" s="5">
        <v>9</v>
      </c>
      <c r="B19" s="4" t="s">
        <v>28</v>
      </c>
      <c r="C19" s="1" t="s">
        <v>29</v>
      </c>
      <c r="D19" s="3">
        <v>30000</v>
      </c>
      <c r="E19" s="5">
        <v>2025</v>
      </c>
      <c r="F19" s="11">
        <v>0.1</v>
      </c>
      <c r="G19" s="4" t="s">
        <v>146</v>
      </c>
    </row>
    <row r="20" spans="1:7" ht="52.8" x14ac:dyDescent="0.3">
      <c r="A20" s="5">
        <v>10</v>
      </c>
      <c r="B20" s="4" t="s">
        <v>11</v>
      </c>
      <c r="C20" s="1" t="s">
        <v>30</v>
      </c>
      <c r="D20" s="3">
        <v>30000</v>
      </c>
      <c r="E20" s="5">
        <v>2025</v>
      </c>
      <c r="F20" s="11">
        <v>0.3</v>
      </c>
      <c r="G20" s="20" t="s">
        <v>194</v>
      </c>
    </row>
    <row r="21" spans="1:7" ht="39.6" x14ac:dyDescent="0.3">
      <c r="A21" s="5">
        <v>11</v>
      </c>
      <c r="B21" s="4" t="s">
        <v>31</v>
      </c>
      <c r="C21" s="1" t="s">
        <v>32</v>
      </c>
      <c r="D21" s="3">
        <v>55000</v>
      </c>
      <c r="E21" s="5">
        <v>2025</v>
      </c>
      <c r="F21" s="11">
        <v>1</v>
      </c>
      <c r="G21" s="8" t="s">
        <v>190</v>
      </c>
    </row>
    <row r="22" spans="1:7" ht="52.8" x14ac:dyDescent="0.3">
      <c r="A22" s="5">
        <v>12</v>
      </c>
      <c r="B22" s="4" t="s">
        <v>33</v>
      </c>
      <c r="C22" s="1" t="s">
        <v>34</v>
      </c>
      <c r="D22" s="3">
        <v>15000</v>
      </c>
      <c r="E22" s="5">
        <v>2025</v>
      </c>
      <c r="F22" s="11">
        <v>0.5</v>
      </c>
      <c r="G22" s="20" t="s">
        <v>195</v>
      </c>
    </row>
    <row r="23" spans="1:7" ht="52.8" x14ac:dyDescent="0.3">
      <c r="A23" s="5">
        <v>13</v>
      </c>
      <c r="B23" s="4" t="s">
        <v>35</v>
      </c>
      <c r="C23" s="1" t="s">
        <v>36</v>
      </c>
      <c r="D23" s="3">
        <v>40000</v>
      </c>
      <c r="E23" s="5">
        <v>2025</v>
      </c>
      <c r="F23" s="11">
        <v>0.1</v>
      </c>
      <c r="G23" s="4" t="s">
        <v>152</v>
      </c>
    </row>
    <row r="24" spans="1:7" ht="39.6" x14ac:dyDescent="0.3">
      <c r="A24" s="5">
        <v>14</v>
      </c>
      <c r="B24" s="4" t="s">
        <v>37</v>
      </c>
      <c r="C24" s="1" t="s">
        <v>38</v>
      </c>
      <c r="D24" s="3">
        <v>40000</v>
      </c>
      <c r="E24" s="5">
        <v>2025</v>
      </c>
      <c r="F24" s="23">
        <v>0.97499999999999998</v>
      </c>
      <c r="G24" s="4" t="s">
        <v>186</v>
      </c>
    </row>
    <row r="25" spans="1:7" ht="52.8" x14ac:dyDescent="0.3">
      <c r="A25" s="5">
        <v>15</v>
      </c>
      <c r="B25" s="4" t="s">
        <v>39</v>
      </c>
      <c r="C25" s="1" t="s">
        <v>40</v>
      </c>
      <c r="D25" s="3">
        <v>40000</v>
      </c>
      <c r="E25" s="5">
        <v>2025</v>
      </c>
      <c r="F25" s="11">
        <v>0.1</v>
      </c>
      <c r="G25" s="20" t="s">
        <v>196</v>
      </c>
    </row>
    <row r="26" spans="1:7" ht="52.8" x14ac:dyDescent="0.3">
      <c r="A26" s="5">
        <v>16</v>
      </c>
      <c r="B26" s="4" t="s">
        <v>41</v>
      </c>
      <c r="C26" s="1" t="s">
        <v>42</v>
      </c>
      <c r="D26" s="3">
        <v>39000</v>
      </c>
      <c r="E26" s="5">
        <v>2025</v>
      </c>
      <c r="F26" s="11">
        <v>0.1</v>
      </c>
      <c r="G26" s="4" t="s">
        <v>146</v>
      </c>
    </row>
    <row r="27" spans="1:7" ht="52.8" x14ac:dyDescent="0.3">
      <c r="A27" s="5">
        <v>17</v>
      </c>
      <c r="B27" s="4" t="s">
        <v>6</v>
      </c>
      <c r="C27" s="1" t="s">
        <v>43</v>
      </c>
      <c r="D27" s="3">
        <v>50000</v>
      </c>
      <c r="E27" s="5">
        <v>2025</v>
      </c>
      <c r="F27" s="11">
        <v>0</v>
      </c>
      <c r="G27" s="4" t="s">
        <v>143</v>
      </c>
    </row>
    <row r="28" spans="1:7" ht="19.5" customHeight="1" x14ac:dyDescent="0.3">
      <c r="A28" s="27" t="s">
        <v>151</v>
      </c>
      <c r="B28" s="28"/>
      <c r="C28" s="29"/>
      <c r="D28" s="10">
        <f>SUM(D11:D27)</f>
        <v>650929.1</v>
      </c>
      <c r="E28" s="14"/>
      <c r="F28" s="17">
        <f>SUM(F11:F27)/17</f>
        <v>0.22794117647058823</v>
      </c>
      <c r="G28" s="14"/>
    </row>
    <row r="30" spans="1:7" ht="51.75" customHeight="1" x14ac:dyDescent="0.3">
      <c r="B30" s="21" t="s">
        <v>159</v>
      </c>
      <c r="C30" s="12" t="s">
        <v>181</v>
      </c>
      <c r="D30" s="26"/>
      <c r="E30" s="26"/>
    </row>
    <row r="31" spans="1:7" ht="51.75" customHeight="1" x14ac:dyDescent="0.3">
      <c r="B31" s="21" t="s">
        <v>174</v>
      </c>
      <c r="C31" s="22" t="s">
        <v>176</v>
      </c>
      <c r="D31" s="26"/>
      <c r="E31" s="26"/>
    </row>
    <row r="32" spans="1:7" ht="51.75" customHeight="1" x14ac:dyDescent="0.3">
      <c r="B32" s="21" t="s">
        <v>175</v>
      </c>
      <c r="C32" s="22" t="s">
        <v>178</v>
      </c>
      <c r="D32" s="26"/>
      <c r="E32" s="26"/>
    </row>
  </sheetData>
  <autoFilter ref="A10:G27"/>
  <mergeCells count="6">
    <mergeCell ref="D31:E31"/>
    <mergeCell ref="D32:E32"/>
    <mergeCell ref="A8:G8"/>
    <mergeCell ref="A7:G7"/>
    <mergeCell ref="A28:C28"/>
    <mergeCell ref="D30:E30"/>
  </mergeCells>
  <pageMargins left="0.25" right="0.25" top="0.75" bottom="0.75" header="0.3" footer="0.3"/>
  <pageSetup paperSize="9" scale="7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G30"/>
  <sheetViews>
    <sheetView tabSelected="1" topLeftCell="A22" zoomScale="85" zoomScaleNormal="85" workbookViewId="0">
      <selection activeCell="J33" sqref="J33"/>
    </sheetView>
  </sheetViews>
  <sheetFormatPr baseColWidth="10" defaultRowHeight="14.4" x14ac:dyDescent="0.3"/>
  <cols>
    <col min="1" max="1" width="5.44140625" bestFit="1" customWidth="1"/>
    <col min="2" max="2" width="17.109375" customWidth="1"/>
    <col min="3" max="3" width="37.33203125" customWidth="1"/>
    <col min="4" max="4" width="18.88671875" bestFit="1" customWidth="1"/>
    <col min="6" max="6" width="12.33203125" customWidth="1"/>
    <col min="7" max="7" width="28.6640625" customWidth="1"/>
  </cols>
  <sheetData>
    <row r="7" spans="1:7" ht="18" x14ac:dyDescent="0.35">
      <c r="A7" s="30" t="s">
        <v>155</v>
      </c>
      <c r="B7" s="30"/>
      <c r="C7" s="30"/>
      <c r="D7" s="30"/>
      <c r="E7" s="30"/>
      <c r="F7" s="30"/>
      <c r="G7" s="30"/>
    </row>
    <row r="8" spans="1:7" ht="18" x14ac:dyDescent="0.35">
      <c r="A8" s="30" t="s">
        <v>180</v>
      </c>
      <c r="B8" s="30"/>
      <c r="C8" s="30"/>
      <c r="D8" s="30"/>
      <c r="E8" s="30"/>
      <c r="F8" s="30"/>
      <c r="G8" s="30"/>
    </row>
    <row r="10" spans="1:7" ht="43.2" x14ac:dyDescent="0.3">
      <c r="A10" s="6" t="s">
        <v>3</v>
      </c>
      <c r="B10" s="7" t="s">
        <v>0</v>
      </c>
      <c r="C10" s="7" t="s">
        <v>1</v>
      </c>
      <c r="D10" s="7" t="s">
        <v>170</v>
      </c>
      <c r="E10" s="7" t="s">
        <v>4</v>
      </c>
      <c r="F10" s="7" t="s">
        <v>157</v>
      </c>
      <c r="G10" s="6" t="s">
        <v>2</v>
      </c>
    </row>
    <row r="11" spans="1:7" ht="26.4" x14ac:dyDescent="0.3">
      <c r="A11" s="5">
        <v>1</v>
      </c>
      <c r="B11" s="4" t="s">
        <v>47</v>
      </c>
      <c r="C11" s="1" t="s">
        <v>48</v>
      </c>
      <c r="D11" s="3">
        <v>50000</v>
      </c>
      <c r="E11" s="5">
        <v>2025</v>
      </c>
      <c r="F11" s="11">
        <v>0</v>
      </c>
      <c r="G11" s="20" t="s">
        <v>197</v>
      </c>
    </row>
    <row r="12" spans="1:7" ht="26.4" x14ac:dyDescent="0.3">
      <c r="A12" s="5">
        <v>2</v>
      </c>
      <c r="B12" s="4" t="s">
        <v>49</v>
      </c>
      <c r="C12" s="1" t="s">
        <v>50</v>
      </c>
      <c r="D12" s="3">
        <v>11000</v>
      </c>
      <c r="E12" s="5">
        <v>2025</v>
      </c>
      <c r="F12" s="11">
        <v>1</v>
      </c>
      <c r="G12" s="8" t="s">
        <v>190</v>
      </c>
    </row>
    <row r="13" spans="1:7" ht="26.4" x14ac:dyDescent="0.3">
      <c r="A13" s="5">
        <v>3</v>
      </c>
      <c r="B13" s="4" t="s">
        <v>51</v>
      </c>
      <c r="C13" s="1" t="s">
        <v>52</v>
      </c>
      <c r="D13" s="3">
        <v>60000</v>
      </c>
      <c r="E13" s="5">
        <v>2025</v>
      </c>
      <c r="F13" s="11">
        <v>0.4</v>
      </c>
      <c r="G13" s="20" t="s">
        <v>198</v>
      </c>
    </row>
    <row r="14" spans="1:7" ht="26.4" x14ac:dyDescent="0.3">
      <c r="A14" s="5">
        <v>4</v>
      </c>
      <c r="B14" s="4" t="s">
        <v>53</v>
      </c>
      <c r="C14" s="1" t="s">
        <v>54</v>
      </c>
      <c r="D14" s="3">
        <v>45000</v>
      </c>
      <c r="E14" s="5">
        <v>2025</v>
      </c>
      <c r="F14" s="11">
        <v>1</v>
      </c>
      <c r="G14" s="8" t="s">
        <v>190</v>
      </c>
    </row>
    <row r="15" spans="1:7" ht="52.8" x14ac:dyDescent="0.3">
      <c r="A15" s="5">
        <v>5</v>
      </c>
      <c r="B15" s="4" t="s">
        <v>55</v>
      </c>
      <c r="C15" s="1" t="s">
        <v>56</v>
      </c>
      <c r="D15" s="3">
        <v>20400</v>
      </c>
      <c r="E15" s="5">
        <v>2025</v>
      </c>
      <c r="F15" s="11">
        <v>0</v>
      </c>
      <c r="G15" s="20" t="s">
        <v>199</v>
      </c>
    </row>
    <row r="16" spans="1:7" ht="39.6" x14ac:dyDescent="0.3">
      <c r="A16" s="5">
        <v>6</v>
      </c>
      <c r="B16" s="4" t="s">
        <v>44</v>
      </c>
      <c r="C16" s="1" t="s">
        <v>57</v>
      </c>
      <c r="D16" s="3">
        <v>45000</v>
      </c>
      <c r="E16" s="5">
        <v>2025</v>
      </c>
      <c r="F16" s="11">
        <v>0</v>
      </c>
      <c r="G16" s="20" t="s">
        <v>200</v>
      </c>
    </row>
    <row r="17" spans="1:7" ht="66" x14ac:dyDescent="0.3">
      <c r="A17" s="5">
        <v>7</v>
      </c>
      <c r="B17" s="4" t="s">
        <v>58</v>
      </c>
      <c r="C17" s="1" t="s">
        <v>59</v>
      </c>
      <c r="D17" s="3">
        <v>25000</v>
      </c>
      <c r="E17" s="5">
        <v>2025</v>
      </c>
      <c r="F17" s="11">
        <v>0</v>
      </c>
      <c r="G17" s="20" t="s">
        <v>201</v>
      </c>
    </row>
    <row r="18" spans="1:7" ht="26.4" x14ac:dyDescent="0.3">
      <c r="A18" s="5">
        <v>8</v>
      </c>
      <c r="B18" s="4" t="s">
        <v>60</v>
      </c>
      <c r="C18" s="1" t="s">
        <v>61</v>
      </c>
      <c r="D18" s="3">
        <v>38500</v>
      </c>
      <c r="E18" s="5">
        <v>2025</v>
      </c>
      <c r="F18" s="11">
        <v>1</v>
      </c>
      <c r="G18" s="8" t="s">
        <v>190</v>
      </c>
    </row>
    <row r="19" spans="1:7" ht="52.8" x14ac:dyDescent="0.3">
      <c r="A19" s="5">
        <v>9</v>
      </c>
      <c r="B19" s="4" t="s">
        <v>62</v>
      </c>
      <c r="C19" s="1" t="s">
        <v>63</v>
      </c>
      <c r="D19" s="3">
        <v>12500</v>
      </c>
      <c r="E19" s="5">
        <v>2025</v>
      </c>
      <c r="F19" s="11">
        <v>0.1</v>
      </c>
      <c r="G19" s="20" t="s">
        <v>213</v>
      </c>
    </row>
    <row r="20" spans="1:7" ht="39.6" x14ac:dyDescent="0.3">
      <c r="A20" s="5">
        <v>10</v>
      </c>
      <c r="B20" s="4" t="s">
        <v>64</v>
      </c>
      <c r="C20" s="1" t="s">
        <v>65</v>
      </c>
      <c r="D20" s="3">
        <v>10000</v>
      </c>
      <c r="E20" s="5">
        <v>2025</v>
      </c>
      <c r="F20" s="11">
        <v>1</v>
      </c>
      <c r="G20" s="8" t="s">
        <v>190</v>
      </c>
    </row>
    <row r="21" spans="1:7" ht="26.4" x14ac:dyDescent="0.3">
      <c r="A21" s="5">
        <v>11</v>
      </c>
      <c r="B21" s="4" t="s">
        <v>46</v>
      </c>
      <c r="C21" s="1" t="s">
        <v>66</v>
      </c>
      <c r="D21" s="3">
        <v>10000</v>
      </c>
      <c r="E21" s="5">
        <v>2025</v>
      </c>
      <c r="F21" s="11">
        <v>1</v>
      </c>
      <c r="G21" s="8" t="s">
        <v>190</v>
      </c>
    </row>
    <row r="22" spans="1:7" ht="39.6" x14ac:dyDescent="0.3">
      <c r="A22" s="5">
        <v>12</v>
      </c>
      <c r="B22" s="4" t="s">
        <v>45</v>
      </c>
      <c r="C22" s="1" t="s">
        <v>67</v>
      </c>
      <c r="D22" s="3">
        <v>45000</v>
      </c>
      <c r="E22" s="5">
        <v>2025</v>
      </c>
      <c r="F22" s="11">
        <v>0.1</v>
      </c>
      <c r="G22" s="20" t="s">
        <v>202</v>
      </c>
    </row>
    <row r="23" spans="1:7" ht="39.6" x14ac:dyDescent="0.3">
      <c r="A23" s="5">
        <v>13</v>
      </c>
      <c r="B23" s="4" t="s">
        <v>68</v>
      </c>
      <c r="C23" s="1" t="s">
        <v>69</v>
      </c>
      <c r="D23" s="3">
        <v>30000</v>
      </c>
      <c r="E23" s="5">
        <v>2025</v>
      </c>
      <c r="F23" s="11">
        <v>1</v>
      </c>
      <c r="G23" s="8" t="s">
        <v>190</v>
      </c>
    </row>
    <row r="24" spans="1:7" ht="26.4" x14ac:dyDescent="0.3">
      <c r="A24" s="5">
        <v>14</v>
      </c>
      <c r="B24" s="4" t="s">
        <v>70</v>
      </c>
      <c r="C24" s="1" t="s">
        <v>71</v>
      </c>
      <c r="D24" s="3">
        <v>25747.87</v>
      </c>
      <c r="E24" s="5">
        <v>2025</v>
      </c>
      <c r="F24" s="11">
        <v>0</v>
      </c>
      <c r="G24" s="20" t="s">
        <v>212</v>
      </c>
    </row>
    <row r="25" spans="1:7" ht="52.8" x14ac:dyDescent="0.3">
      <c r="A25" s="5">
        <v>15</v>
      </c>
      <c r="B25" s="4" t="s">
        <v>72</v>
      </c>
      <c r="C25" s="1" t="s">
        <v>73</v>
      </c>
      <c r="D25" s="3">
        <v>20000</v>
      </c>
      <c r="E25" s="5">
        <v>2025</v>
      </c>
      <c r="F25" s="11">
        <v>1</v>
      </c>
      <c r="G25" s="8" t="s">
        <v>190</v>
      </c>
    </row>
    <row r="26" spans="1:7" ht="31.2" customHeight="1" x14ac:dyDescent="0.3">
      <c r="A26" s="27" t="s">
        <v>154</v>
      </c>
      <c r="B26" s="28"/>
      <c r="C26" s="29"/>
      <c r="D26" s="10">
        <f>SUM(D11:D25)</f>
        <v>448147.87</v>
      </c>
      <c r="E26" s="12"/>
      <c r="F26" s="17">
        <f>SUM(F11:F25)/15</f>
        <v>0.5066666666666666</v>
      </c>
      <c r="G26" s="12"/>
    </row>
    <row r="28" spans="1:7" ht="51.75" customHeight="1" x14ac:dyDescent="0.3">
      <c r="B28" s="21" t="s">
        <v>159</v>
      </c>
      <c r="C28" s="12" t="s">
        <v>160</v>
      </c>
      <c r="D28" s="26"/>
      <c r="E28" s="26"/>
    </row>
    <row r="29" spans="1:7" ht="51.75" customHeight="1" x14ac:dyDescent="0.3">
      <c r="B29" s="21" t="s">
        <v>174</v>
      </c>
      <c r="C29" s="22" t="s">
        <v>176</v>
      </c>
      <c r="D29" s="26"/>
      <c r="E29" s="26"/>
    </row>
    <row r="30" spans="1:7" ht="51.75" customHeight="1" x14ac:dyDescent="0.3">
      <c r="B30" s="21" t="s">
        <v>175</v>
      </c>
      <c r="C30" s="22" t="s">
        <v>178</v>
      </c>
      <c r="D30" s="26"/>
      <c r="E30" s="26"/>
    </row>
  </sheetData>
  <autoFilter ref="A10:G25"/>
  <mergeCells count="6">
    <mergeCell ref="D28:E28"/>
    <mergeCell ref="D29:E29"/>
    <mergeCell ref="D30:E30"/>
    <mergeCell ref="A26:C26"/>
    <mergeCell ref="A7:G7"/>
    <mergeCell ref="A8:G8"/>
  </mergeCells>
  <pageMargins left="0.7" right="0.7" top="0.75" bottom="0.75" header="0.3" footer="0.3"/>
  <pageSetup paperSize="9"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G24"/>
  <sheetViews>
    <sheetView zoomScale="85" zoomScaleNormal="85" workbookViewId="0">
      <selection activeCell="G11" sqref="G11"/>
    </sheetView>
  </sheetViews>
  <sheetFormatPr baseColWidth="10" defaultRowHeight="14.4" x14ac:dyDescent="0.3"/>
  <cols>
    <col min="1" max="1" width="5.44140625" bestFit="1" customWidth="1"/>
    <col min="2" max="2" width="17" customWidth="1"/>
    <col min="3" max="3" width="31.88671875" customWidth="1"/>
    <col min="4" max="4" width="14.5546875" customWidth="1"/>
    <col min="7" max="7" width="36" customWidth="1"/>
  </cols>
  <sheetData>
    <row r="7" spans="1:7" ht="18" x14ac:dyDescent="0.35">
      <c r="A7" s="30" t="s">
        <v>155</v>
      </c>
      <c r="B7" s="30"/>
      <c r="C7" s="30"/>
      <c r="D7" s="30"/>
      <c r="E7" s="30"/>
      <c r="F7" s="30"/>
      <c r="G7" s="30"/>
    </row>
    <row r="8" spans="1:7" ht="18" x14ac:dyDescent="0.35">
      <c r="A8" s="30" t="s">
        <v>179</v>
      </c>
      <c r="B8" s="30"/>
      <c r="C8" s="30"/>
      <c r="D8" s="30"/>
      <c r="E8" s="30"/>
      <c r="F8" s="30"/>
      <c r="G8" s="30"/>
    </row>
    <row r="10" spans="1:7" ht="43.2" x14ac:dyDescent="0.3">
      <c r="A10" s="6" t="s">
        <v>3</v>
      </c>
      <c r="B10" s="7" t="s">
        <v>0</v>
      </c>
      <c r="C10" s="7" t="s">
        <v>1</v>
      </c>
      <c r="D10" s="7" t="s">
        <v>170</v>
      </c>
      <c r="E10" s="7" t="s">
        <v>4</v>
      </c>
      <c r="F10" s="7" t="s">
        <v>157</v>
      </c>
      <c r="G10" s="6" t="s">
        <v>2</v>
      </c>
    </row>
    <row r="11" spans="1:7" ht="105.6" x14ac:dyDescent="0.3">
      <c r="A11" s="5">
        <v>1</v>
      </c>
      <c r="B11" s="4" t="s">
        <v>74</v>
      </c>
      <c r="C11" s="1" t="s">
        <v>83</v>
      </c>
      <c r="D11" s="3">
        <v>20000</v>
      </c>
      <c r="E11" s="5">
        <v>2025</v>
      </c>
      <c r="F11" s="11">
        <v>0</v>
      </c>
      <c r="G11" s="20" t="s">
        <v>205</v>
      </c>
    </row>
    <row r="12" spans="1:7" ht="52.8" x14ac:dyDescent="0.3">
      <c r="A12" s="5">
        <v>2</v>
      </c>
      <c r="B12" s="4" t="s">
        <v>75</v>
      </c>
      <c r="C12" s="1" t="s">
        <v>84</v>
      </c>
      <c r="D12" s="3">
        <v>31605</v>
      </c>
      <c r="E12" s="5">
        <v>2025</v>
      </c>
      <c r="F12" s="11">
        <v>0.1</v>
      </c>
      <c r="G12" s="4" t="s">
        <v>189</v>
      </c>
    </row>
    <row r="13" spans="1:7" ht="52.8" x14ac:dyDescent="0.3">
      <c r="A13" s="5">
        <v>3</v>
      </c>
      <c r="B13" s="4" t="s">
        <v>76</v>
      </c>
      <c r="C13" s="1" t="s">
        <v>85</v>
      </c>
      <c r="D13" s="3">
        <v>19600</v>
      </c>
      <c r="E13" s="5">
        <v>2025</v>
      </c>
      <c r="F13" s="11">
        <v>0.45</v>
      </c>
      <c r="G13" s="4" t="s">
        <v>184</v>
      </c>
    </row>
    <row r="14" spans="1:7" ht="66" x14ac:dyDescent="0.3">
      <c r="A14" s="5">
        <v>4</v>
      </c>
      <c r="B14" s="4" t="s">
        <v>77</v>
      </c>
      <c r="C14" s="1" t="s">
        <v>86</v>
      </c>
      <c r="D14" s="3">
        <v>15140.63</v>
      </c>
      <c r="E14" s="5">
        <v>2025</v>
      </c>
      <c r="F14" s="11">
        <v>1</v>
      </c>
      <c r="G14" s="8" t="s">
        <v>190</v>
      </c>
    </row>
    <row r="15" spans="1:7" ht="52.8" x14ac:dyDescent="0.3">
      <c r="A15" s="5">
        <v>5</v>
      </c>
      <c r="B15" s="4" t="s">
        <v>78</v>
      </c>
      <c r="C15" s="1" t="s">
        <v>87</v>
      </c>
      <c r="D15" s="3">
        <v>10000</v>
      </c>
      <c r="E15" s="5">
        <v>2025</v>
      </c>
      <c r="F15" s="11">
        <v>0.5</v>
      </c>
      <c r="G15" s="4" t="s">
        <v>191</v>
      </c>
    </row>
    <row r="16" spans="1:7" ht="66" x14ac:dyDescent="0.3">
      <c r="A16" s="5">
        <v>6</v>
      </c>
      <c r="B16" s="4" t="s">
        <v>79</v>
      </c>
      <c r="C16" s="1" t="s">
        <v>88</v>
      </c>
      <c r="D16" s="3">
        <v>8820</v>
      </c>
      <c r="E16" s="5">
        <v>2025</v>
      </c>
      <c r="F16" s="19">
        <v>0.15</v>
      </c>
      <c r="G16" s="20" t="s">
        <v>142</v>
      </c>
    </row>
    <row r="17" spans="1:7" ht="79.2" x14ac:dyDescent="0.3">
      <c r="A17" s="5">
        <v>7</v>
      </c>
      <c r="B17" s="4" t="s">
        <v>80</v>
      </c>
      <c r="C17" s="1" t="s">
        <v>89</v>
      </c>
      <c r="D17" s="3">
        <v>15000</v>
      </c>
      <c r="E17" s="5">
        <v>2025</v>
      </c>
      <c r="F17" s="11">
        <v>0</v>
      </c>
      <c r="G17" s="20" t="s">
        <v>205</v>
      </c>
    </row>
    <row r="18" spans="1:7" ht="39.6" x14ac:dyDescent="0.3">
      <c r="A18" s="5">
        <v>8</v>
      </c>
      <c r="B18" s="4" t="s">
        <v>81</v>
      </c>
      <c r="C18" s="1" t="s">
        <v>90</v>
      </c>
      <c r="D18" s="3">
        <v>60000</v>
      </c>
      <c r="E18" s="5">
        <v>2025</v>
      </c>
      <c r="F18" s="11">
        <v>0.8</v>
      </c>
      <c r="G18" s="4" t="s">
        <v>185</v>
      </c>
    </row>
    <row r="19" spans="1:7" ht="39.6" x14ac:dyDescent="0.3">
      <c r="A19" s="5">
        <v>9</v>
      </c>
      <c r="B19" s="4" t="s">
        <v>82</v>
      </c>
      <c r="C19" s="1" t="s">
        <v>91</v>
      </c>
      <c r="D19" s="3">
        <v>25200</v>
      </c>
      <c r="E19" s="5">
        <v>2025</v>
      </c>
      <c r="F19" s="11">
        <v>0.15</v>
      </c>
      <c r="G19" s="4" t="s">
        <v>193</v>
      </c>
    </row>
    <row r="20" spans="1:7" ht="15.6" x14ac:dyDescent="0.3">
      <c r="A20" s="27" t="s">
        <v>151</v>
      </c>
      <c r="B20" s="28"/>
      <c r="C20" s="29"/>
      <c r="D20" s="10">
        <f>SUM(D11:D19)</f>
        <v>205365.63</v>
      </c>
      <c r="E20" s="14"/>
      <c r="F20" s="17">
        <f>SUM(F11:F19)/9</f>
        <v>0.35</v>
      </c>
      <c r="G20" s="14"/>
    </row>
    <row r="22" spans="1:7" ht="51.75" customHeight="1" x14ac:dyDescent="0.3">
      <c r="B22" s="21" t="s">
        <v>159</v>
      </c>
      <c r="C22" s="12" t="s">
        <v>161</v>
      </c>
      <c r="D22" s="26"/>
      <c r="E22" s="26"/>
    </row>
    <row r="23" spans="1:7" ht="51.75" customHeight="1" x14ac:dyDescent="0.3">
      <c r="B23" s="21" t="s">
        <v>174</v>
      </c>
      <c r="C23" s="22" t="s">
        <v>176</v>
      </c>
      <c r="D23" s="26"/>
      <c r="E23" s="26"/>
    </row>
    <row r="24" spans="1:7" ht="51.75" customHeight="1" x14ac:dyDescent="0.3">
      <c r="B24" s="21" t="s">
        <v>175</v>
      </c>
      <c r="C24" s="22" t="s">
        <v>178</v>
      </c>
      <c r="D24" s="26"/>
      <c r="E24" s="26"/>
    </row>
  </sheetData>
  <autoFilter ref="A10:G10"/>
  <mergeCells count="6">
    <mergeCell ref="D23:E23"/>
    <mergeCell ref="D24:E24"/>
    <mergeCell ref="A8:G8"/>
    <mergeCell ref="A20:C20"/>
    <mergeCell ref="A7:G7"/>
    <mergeCell ref="D22:E22"/>
  </mergeCells>
  <pageMargins left="0.25" right="0.25" top="0.75" bottom="0.75" header="0.3" footer="0.3"/>
  <pageSetup paperSize="9" scale="7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G17"/>
  <sheetViews>
    <sheetView topLeftCell="A4" zoomScale="85" zoomScaleNormal="85" workbookViewId="0">
      <selection activeCell="F14" sqref="F14"/>
    </sheetView>
  </sheetViews>
  <sheetFormatPr baseColWidth="10" defaultRowHeight="14.4" x14ac:dyDescent="0.3"/>
  <cols>
    <col min="1" max="1" width="5.44140625" bestFit="1" customWidth="1"/>
    <col min="2" max="2" width="21" customWidth="1"/>
    <col min="3" max="3" width="26.6640625" customWidth="1"/>
    <col min="4" max="4" width="17.6640625" customWidth="1"/>
    <col min="6" max="6" width="11.44140625" style="16"/>
    <col min="7" max="7" width="29.109375" customWidth="1"/>
  </cols>
  <sheetData>
    <row r="7" spans="1:7" ht="18" x14ac:dyDescent="0.35">
      <c r="A7" s="30" t="s">
        <v>155</v>
      </c>
      <c r="B7" s="30"/>
      <c r="C7" s="30"/>
      <c r="D7" s="30"/>
      <c r="E7" s="30"/>
      <c r="F7" s="30"/>
      <c r="G7" s="30"/>
    </row>
    <row r="8" spans="1:7" ht="18" x14ac:dyDescent="0.35">
      <c r="A8" s="30" t="s">
        <v>173</v>
      </c>
      <c r="B8" s="30"/>
      <c r="C8" s="30"/>
      <c r="D8" s="30"/>
      <c r="E8" s="30"/>
      <c r="F8" s="30"/>
      <c r="G8" s="30"/>
    </row>
    <row r="10" spans="1:7" ht="28.8" x14ac:dyDescent="0.3">
      <c r="A10" s="6" t="s">
        <v>3</v>
      </c>
      <c r="B10" s="7" t="s">
        <v>0</v>
      </c>
      <c r="C10" s="7" t="s">
        <v>1</v>
      </c>
      <c r="D10" s="7" t="s">
        <v>170</v>
      </c>
      <c r="E10" s="7" t="s">
        <v>4</v>
      </c>
      <c r="F10" s="15" t="s">
        <v>157</v>
      </c>
      <c r="G10" s="6" t="s">
        <v>2</v>
      </c>
    </row>
    <row r="11" spans="1:7" ht="52.8" x14ac:dyDescent="0.3">
      <c r="A11" s="5">
        <v>1</v>
      </c>
      <c r="B11" s="2" t="s">
        <v>6</v>
      </c>
      <c r="C11" s="1" t="s">
        <v>93</v>
      </c>
      <c r="D11" s="3">
        <v>100000</v>
      </c>
      <c r="E11" s="5">
        <v>2025</v>
      </c>
      <c r="F11" s="19">
        <v>0.1</v>
      </c>
      <c r="G11" s="20" t="s">
        <v>203</v>
      </c>
    </row>
    <row r="12" spans="1:7" ht="105.6" x14ac:dyDescent="0.3">
      <c r="A12" s="5">
        <v>2</v>
      </c>
      <c r="B12" s="2" t="s">
        <v>6</v>
      </c>
      <c r="C12" s="1" t="s">
        <v>94</v>
      </c>
      <c r="D12" s="3">
        <v>271752</v>
      </c>
      <c r="E12" s="5">
        <v>2025</v>
      </c>
      <c r="F12" s="23">
        <v>0.83330000000000004</v>
      </c>
      <c r="G12" s="24" t="s">
        <v>204</v>
      </c>
    </row>
    <row r="13" spans="1:7" ht="15.6" x14ac:dyDescent="0.3">
      <c r="A13" s="27" t="s">
        <v>151</v>
      </c>
      <c r="B13" s="28"/>
      <c r="C13" s="29"/>
      <c r="D13" s="10">
        <f>SUM(D11:D12)</f>
        <v>371752</v>
      </c>
      <c r="E13" s="14"/>
      <c r="F13" s="17">
        <f>SUM(F11:F12)/2</f>
        <v>0.46665000000000001</v>
      </c>
      <c r="G13" s="14"/>
    </row>
    <row r="15" spans="1:7" ht="51.75" customHeight="1" x14ac:dyDescent="0.3">
      <c r="B15" s="21" t="s">
        <v>159</v>
      </c>
      <c r="C15" s="12" t="s">
        <v>162</v>
      </c>
      <c r="D15" s="26"/>
      <c r="E15" s="26"/>
    </row>
    <row r="16" spans="1:7" ht="51.75" customHeight="1" x14ac:dyDescent="0.3">
      <c r="B16" s="21" t="s">
        <v>174</v>
      </c>
      <c r="C16" s="22" t="s">
        <v>176</v>
      </c>
      <c r="D16" s="26"/>
      <c r="E16" s="26"/>
    </row>
    <row r="17" spans="2:5" ht="51.75" customHeight="1" x14ac:dyDescent="0.3">
      <c r="B17" s="21" t="s">
        <v>175</v>
      </c>
      <c r="C17" s="22" t="s">
        <v>178</v>
      </c>
      <c r="D17" s="26"/>
      <c r="E17" s="26"/>
    </row>
  </sheetData>
  <autoFilter ref="A10:G10"/>
  <mergeCells count="6">
    <mergeCell ref="D15:E15"/>
    <mergeCell ref="D16:E16"/>
    <mergeCell ref="D17:E17"/>
    <mergeCell ref="A13:C13"/>
    <mergeCell ref="A7:G7"/>
    <mergeCell ref="A8:G8"/>
  </mergeCells>
  <pageMargins left="0.7" right="0.7" top="0.75" bottom="0.75" header="0.3" footer="0.3"/>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7"/>
  <sheetViews>
    <sheetView topLeftCell="A22" zoomScale="85" zoomScaleNormal="85" workbookViewId="0">
      <selection activeCell="F23" sqref="F23"/>
    </sheetView>
  </sheetViews>
  <sheetFormatPr baseColWidth="10" defaultRowHeight="14.4" x14ac:dyDescent="0.3"/>
  <cols>
    <col min="1" max="1" width="5.44140625" bestFit="1" customWidth="1"/>
    <col min="2" max="2" width="26.109375" bestFit="1" customWidth="1"/>
    <col min="3" max="3" width="21.44140625" customWidth="1"/>
    <col min="4" max="4" width="18.88671875" bestFit="1" customWidth="1"/>
    <col min="6" max="6" width="13.33203125" style="16" customWidth="1"/>
    <col min="7" max="7" width="33.33203125" customWidth="1"/>
  </cols>
  <sheetData>
    <row r="7" spans="1:7" ht="18" x14ac:dyDescent="0.35">
      <c r="A7" s="30" t="s">
        <v>155</v>
      </c>
      <c r="B7" s="30"/>
      <c r="C7" s="30"/>
      <c r="D7" s="30"/>
      <c r="E7" s="30"/>
      <c r="F7" s="30"/>
      <c r="G7" s="30"/>
    </row>
    <row r="8" spans="1:7" ht="18" x14ac:dyDescent="0.35">
      <c r="A8" s="30" t="s">
        <v>172</v>
      </c>
      <c r="B8" s="30"/>
      <c r="C8" s="30"/>
      <c r="D8" s="30"/>
      <c r="E8" s="30"/>
      <c r="F8" s="30"/>
      <c r="G8" s="30"/>
    </row>
    <row r="10" spans="1:7" ht="28.8" x14ac:dyDescent="0.3">
      <c r="A10" s="6" t="s">
        <v>3</v>
      </c>
      <c r="B10" s="7" t="s">
        <v>0</v>
      </c>
      <c r="C10" s="7" t="s">
        <v>1</v>
      </c>
      <c r="D10" s="7" t="s">
        <v>170</v>
      </c>
      <c r="E10" s="7" t="s">
        <v>4</v>
      </c>
      <c r="F10" s="15" t="s">
        <v>157</v>
      </c>
      <c r="G10" s="6" t="s">
        <v>2</v>
      </c>
    </row>
    <row r="11" spans="1:7" ht="66" x14ac:dyDescent="0.3">
      <c r="A11" s="5">
        <v>1</v>
      </c>
      <c r="B11" s="2" t="s">
        <v>101</v>
      </c>
      <c r="C11" s="1" t="s">
        <v>106</v>
      </c>
      <c r="D11" s="3">
        <v>16000</v>
      </c>
      <c r="E11" s="5">
        <v>2025</v>
      </c>
      <c r="F11" s="11">
        <v>0.59</v>
      </c>
      <c r="G11" s="4" t="s">
        <v>186</v>
      </c>
    </row>
    <row r="12" spans="1:7" ht="52.8" x14ac:dyDescent="0.3">
      <c r="A12" s="5">
        <v>2</v>
      </c>
      <c r="B12" s="2" t="s">
        <v>102</v>
      </c>
      <c r="C12" s="1" t="s">
        <v>107</v>
      </c>
      <c r="D12" s="3">
        <v>10000</v>
      </c>
      <c r="E12" s="5">
        <v>2025</v>
      </c>
      <c r="F12" s="11">
        <v>0.1</v>
      </c>
      <c r="G12" s="20" t="s">
        <v>206</v>
      </c>
    </row>
    <row r="13" spans="1:7" ht="66" x14ac:dyDescent="0.3">
      <c r="A13" s="5">
        <v>3</v>
      </c>
      <c r="B13" s="2" t="s">
        <v>100</v>
      </c>
      <c r="C13" s="1" t="s">
        <v>108</v>
      </c>
      <c r="D13" s="3">
        <v>20000</v>
      </c>
      <c r="E13" s="5">
        <v>2025</v>
      </c>
      <c r="F13" s="11">
        <v>0.5</v>
      </c>
      <c r="G13" s="4" t="s">
        <v>192</v>
      </c>
    </row>
    <row r="14" spans="1:7" ht="52.8" x14ac:dyDescent="0.3">
      <c r="A14" s="5">
        <v>4</v>
      </c>
      <c r="B14" s="2" t="s">
        <v>95</v>
      </c>
      <c r="C14" s="1" t="s">
        <v>109</v>
      </c>
      <c r="D14" s="3">
        <v>40000</v>
      </c>
      <c r="E14" s="5">
        <v>2025</v>
      </c>
      <c r="F14" s="11">
        <v>0.1</v>
      </c>
      <c r="G14" s="20" t="s">
        <v>207</v>
      </c>
    </row>
    <row r="15" spans="1:7" ht="52.8" x14ac:dyDescent="0.3">
      <c r="A15" s="5">
        <v>5</v>
      </c>
      <c r="B15" s="2" t="s">
        <v>92</v>
      </c>
      <c r="C15" s="1" t="s">
        <v>110</v>
      </c>
      <c r="D15" s="3">
        <v>57000</v>
      </c>
      <c r="E15" s="5">
        <v>2025</v>
      </c>
      <c r="F15" s="11">
        <v>0.5</v>
      </c>
      <c r="G15" s="4" t="s">
        <v>165</v>
      </c>
    </row>
    <row r="16" spans="1:7" ht="79.2" x14ac:dyDescent="0.3">
      <c r="A16" s="5">
        <v>6</v>
      </c>
      <c r="B16" s="2" t="s">
        <v>99</v>
      </c>
      <c r="C16" s="1" t="s">
        <v>111</v>
      </c>
      <c r="D16" s="3">
        <v>55000</v>
      </c>
      <c r="E16" s="5">
        <v>2025</v>
      </c>
      <c r="F16" s="19">
        <v>0.1</v>
      </c>
      <c r="G16" s="20" t="s">
        <v>208</v>
      </c>
    </row>
    <row r="17" spans="1:7" ht="66" x14ac:dyDescent="0.3">
      <c r="A17" s="5">
        <v>7</v>
      </c>
      <c r="B17" s="2" t="s">
        <v>96</v>
      </c>
      <c r="C17" s="1" t="s">
        <v>112</v>
      </c>
      <c r="D17" s="3">
        <v>121770.19</v>
      </c>
      <c r="E17" s="5">
        <v>2025</v>
      </c>
      <c r="F17" s="11">
        <v>0.15</v>
      </c>
      <c r="G17" s="4" t="s">
        <v>187</v>
      </c>
    </row>
    <row r="18" spans="1:7" ht="66" x14ac:dyDescent="0.3">
      <c r="A18" s="5">
        <v>8</v>
      </c>
      <c r="B18" s="2" t="s">
        <v>97</v>
      </c>
      <c r="C18" s="1" t="s">
        <v>113</v>
      </c>
      <c r="D18" s="3">
        <v>15000</v>
      </c>
      <c r="E18" s="5">
        <v>2025</v>
      </c>
      <c r="F18" s="11">
        <v>1</v>
      </c>
      <c r="G18" s="8" t="s">
        <v>190</v>
      </c>
    </row>
    <row r="19" spans="1:7" ht="52.8" x14ac:dyDescent="0.3">
      <c r="A19" s="5">
        <v>9</v>
      </c>
      <c r="B19" s="2" t="s">
        <v>103</v>
      </c>
      <c r="C19" s="1" t="s">
        <v>114</v>
      </c>
      <c r="D19" s="3">
        <v>20000</v>
      </c>
      <c r="E19" s="5">
        <v>2025</v>
      </c>
      <c r="F19" s="11">
        <v>0.5</v>
      </c>
      <c r="G19" s="20" t="s">
        <v>165</v>
      </c>
    </row>
    <row r="20" spans="1:7" ht="52.8" x14ac:dyDescent="0.3">
      <c r="A20" s="5">
        <v>10</v>
      </c>
      <c r="B20" s="2" t="s">
        <v>98</v>
      </c>
      <c r="C20" s="1" t="s">
        <v>115</v>
      </c>
      <c r="D20" s="3">
        <v>58000</v>
      </c>
      <c r="E20" s="5">
        <v>2025</v>
      </c>
      <c r="F20" s="11">
        <v>0.1</v>
      </c>
      <c r="G20" s="20" t="s">
        <v>208</v>
      </c>
    </row>
    <row r="21" spans="1:7" ht="52.8" x14ac:dyDescent="0.3">
      <c r="A21" s="5">
        <v>11</v>
      </c>
      <c r="B21" s="2" t="s">
        <v>104</v>
      </c>
      <c r="C21" s="1" t="s">
        <v>116</v>
      </c>
      <c r="D21" s="3">
        <v>32000</v>
      </c>
      <c r="E21" s="5">
        <v>2025</v>
      </c>
      <c r="F21" s="11">
        <v>0.15</v>
      </c>
      <c r="G21" s="20" t="s">
        <v>142</v>
      </c>
    </row>
    <row r="22" spans="1:7" ht="79.2" x14ac:dyDescent="0.3">
      <c r="A22" s="5">
        <v>12</v>
      </c>
      <c r="B22" s="2" t="s">
        <v>105</v>
      </c>
      <c r="C22" s="1" t="s">
        <v>117</v>
      </c>
      <c r="D22" s="3">
        <v>40000</v>
      </c>
      <c r="E22" s="5">
        <v>2025</v>
      </c>
      <c r="F22" s="11">
        <v>0</v>
      </c>
      <c r="G22" s="4" t="s">
        <v>188</v>
      </c>
    </row>
    <row r="23" spans="1:7" ht="15.6" x14ac:dyDescent="0.3">
      <c r="A23" s="27" t="s">
        <v>151</v>
      </c>
      <c r="B23" s="28"/>
      <c r="C23" s="29"/>
      <c r="D23" s="10">
        <f>SUM(D11:D22)</f>
        <v>484770.19</v>
      </c>
      <c r="E23" s="18"/>
      <c r="F23" s="17">
        <f>SUM(F11:F22)/12</f>
        <v>0.31583333333333335</v>
      </c>
      <c r="G23" s="18"/>
    </row>
    <row r="25" spans="1:7" ht="51.75" customHeight="1" x14ac:dyDescent="0.3">
      <c r="B25" s="21" t="s">
        <v>159</v>
      </c>
      <c r="C25" s="12" t="s">
        <v>163</v>
      </c>
      <c r="D25" s="26"/>
      <c r="E25" s="26"/>
    </row>
    <row r="26" spans="1:7" ht="51.75" customHeight="1" x14ac:dyDescent="0.3">
      <c r="B26" s="21" t="s">
        <v>174</v>
      </c>
      <c r="C26" s="22" t="s">
        <v>176</v>
      </c>
      <c r="D26" s="26"/>
      <c r="E26" s="26"/>
    </row>
    <row r="27" spans="1:7" ht="43.2" x14ac:dyDescent="0.3">
      <c r="B27" s="21" t="s">
        <v>175</v>
      </c>
      <c r="C27" s="22" t="s">
        <v>178</v>
      </c>
      <c r="D27" s="26"/>
      <c r="E27" s="26"/>
    </row>
  </sheetData>
  <autoFilter ref="A10:G10"/>
  <mergeCells count="6">
    <mergeCell ref="D25:E25"/>
    <mergeCell ref="D26:E26"/>
    <mergeCell ref="D27:E27"/>
    <mergeCell ref="A23:C23"/>
    <mergeCell ref="A7:G7"/>
    <mergeCell ref="A8:G8"/>
  </mergeCells>
  <pageMargins left="0.7" right="0.7" top="0.75" bottom="0.75" header="0.3" footer="0.3"/>
  <pageSetup paperSize="9" scale="6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1"/>
  <sheetViews>
    <sheetView topLeftCell="A7" zoomScale="85" zoomScaleNormal="85" workbookViewId="0">
      <selection activeCell="F18" sqref="F18"/>
    </sheetView>
  </sheetViews>
  <sheetFormatPr baseColWidth="10" defaultRowHeight="14.4" x14ac:dyDescent="0.3"/>
  <cols>
    <col min="1" max="1" width="5.44140625" bestFit="1" customWidth="1"/>
    <col min="2" max="2" width="22.33203125" customWidth="1"/>
    <col min="3" max="3" width="28.109375" customWidth="1"/>
    <col min="4" max="4" width="19.109375" customWidth="1"/>
    <col min="6" max="6" width="13" style="16" customWidth="1"/>
    <col min="7" max="7" width="31.88671875" customWidth="1"/>
  </cols>
  <sheetData>
    <row r="7" spans="1:7" ht="18" x14ac:dyDescent="0.35">
      <c r="A7" s="30" t="s">
        <v>168</v>
      </c>
      <c r="B7" s="30"/>
      <c r="C7" s="30"/>
      <c r="D7" s="30"/>
      <c r="E7" s="30"/>
      <c r="F7" s="30"/>
      <c r="G7" s="30"/>
    </row>
    <row r="8" spans="1:7" ht="18" x14ac:dyDescent="0.35">
      <c r="A8" s="30" t="s">
        <v>169</v>
      </c>
      <c r="B8" s="30"/>
      <c r="C8" s="30"/>
      <c r="D8" s="30"/>
      <c r="E8" s="30"/>
      <c r="F8" s="30"/>
      <c r="G8" s="30"/>
    </row>
    <row r="10" spans="1:7" ht="28.8" x14ac:dyDescent="0.3">
      <c r="A10" s="6" t="s">
        <v>3</v>
      </c>
      <c r="B10" s="7" t="s">
        <v>0</v>
      </c>
      <c r="C10" s="7" t="s">
        <v>1</v>
      </c>
      <c r="D10" s="7" t="s">
        <v>170</v>
      </c>
      <c r="E10" s="7" t="s">
        <v>4</v>
      </c>
      <c r="F10" s="15" t="s">
        <v>157</v>
      </c>
      <c r="G10" s="6" t="s">
        <v>2</v>
      </c>
    </row>
    <row r="11" spans="1:7" ht="52.8" x14ac:dyDescent="0.3">
      <c r="A11" s="5">
        <v>1</v>
      </c>
      <c r="B11" s="2" t="s">
        <v>118</v>
      </c>
      <c r="C11" s="1" t="s">
        <v>123</v>
      </c>
      <c r="D11" s="3">
        <v>65000</v>
      </c>
      <c r="E11" s="5">
        <v>2025</v>
      </c>
      <c r="F11" s="11">
        <v>0.45</v>
      </c>
      <c r="G11" s="20" t="s">
        <v>167</v>
      </c>
    </row>
    <row r="12" spans="1:7" ht="39.6" x14ac:dyDescent="0.3">
      <c r="A12" s="5">
        <v>2</v>
      </c>
      <c r="B12" s="2" t="s">
        <v>119</v>
      </c>
      <c r="C12" s="1" t="s">
        <v>124</v>
      </c>
      <c r="D12" s="3">
        <v>46750</v>
      </c>
      <c r="E12" s="5">
        <v>2025</v>
      </c>
      <c r="F12" s="11">
        <v>0.64</v>
      </c>
      <c r="G12" s="4" t="s">
        <v>147</v>
      </c>
    </row>
    <row r="13" spans="1:7" ht="39.6" x14ac:dyDescent="0.3">
      <c r="A13" s="5">
        <v>3</v>
      </c>
      <c r="B13" s="2" t="s">
        <v>120</v>
      </c>
      <c r="C13" s="1" t="s">
        <v>125</v>
      </c>
      <c r="D13" s="3">
        <v>46750</v>
      </c>
      <c r="E13" s="5">
        <v>2025</v>
      </c>
      <c r="F13" s="11">
        <v>0</v>
      </c>
      <c r="G13" s="4" t="s">
        <v>129</v>
      </c>
    </row>
    <row r="14" spans="1:7" ht="26.4" x14ac:dyDescent="0.3">
      <c r="A14" s="5">
        <v>4</v>
      </c>
      <c r="B14" s="2" t="s">
        <v>121</v>
      </c>
      <c r="C14" s="1" t="s">
        <v>126</v>
      </c>
      <c r="D14" s="3">
        <v>38000</v>
      </c>
      <c r="E14" s="5">
        <v>2025</v>
      </c>
      <c r="F14" s="11">
        <v>0.1</v>
      </c>
      <c r="G14" s="20" t="s">
        <v>209</v>
      </c>
    </row>
    <row r="15" spans="1:7" ht="39.6" x14ac:dyDescent="0.3">
      <c r="A15" s="5">
        <v>5</v>
      </c>
      <c r="B15" s="2" t="s">
        <v>92</v>
      </c>
      <c r="C15" s="1" t="s">
        <v>127</v>
      </c>
      <c r="D15" s="3">
        <v>50000</v>
      </c>
      <c r="E15" s="5">
        <v>2025</v>
      </c>
      <c r="F15" s="11">
        <v>0.1</v>
      </c>
      <c r="G15" s="20" t="s">
        <v>209</v>
      </c>
    </row>
    <row r="16" spans="1:7" ht="52.8" x14ac:dyDescent="0.3">
      <c r="A16" s="5">
        <v>6</v>
      </c>
      <c r="B16" s="2" t="s">
        <v>122</v>
      </c>
      <c r="C16" s="1" t="s">
        <v>128</v>
      </c>
      <c r="D16" s="3">
        <v>25705.13</v>
      </c>
      <c r="E16" s="5">
        <v>2025</v>
      </c>
      <c r="F16" s="11">
        <v>0.5</v>
      </c>
      <c r="G16" s="4" t="s">
        <v>148</v>
      </c>
    </row>
    <row r="17" spans="1:7" ht="15.6" x14ac:dyDescent="0.3">
      <c r="A17" s="27" t="s">
        <v>151</v>
      </c>
      <c r="B17" s="28"/>
      <c r="C17" s="29"/>
      <c r="D17" s="10">
        <f>SUM(D11:D16)</f>
        <v>272205.13</v>
      </c>
      <c r="E17" s="13"/>
      <c r="F17" s="17">
        <f>SUM(F11:F16)/6</f>
        <v>0.29833333333333339</v>
      </c>
      <c r="G17" s="13"/>
    </row>
    <row r="19" spans="1:7" ht="51.75" customHeight="1" x14ac:dyDescent="0.3">
      <c r="B19" s="21" t="s">
        <v>159</v>
      </c>
      <c r="C19" s="12" t="s">
        <v>164</v>
      </c>
      <c r="D19" s="26"/>
      <c r="E19" s="26"/>
    </row>
    <row r="20" spans="1:7" ht="51.75" customHeight="1" x14ac:dyDescent="0.3">
      <c r="B20" s="21" t="s">
        <v>174</v>
      </c>
      <c r="C20" s="22" t="s">
        <v>176</v>
      </c>
      <c r="D20" s="26"/>
      <c r="E20" s="26"/>
    </row>
    <row r="21" spans="1:7" ht="51.75" customHeight="1" x14ac:dyDescent="0.3">
      <c r="B21" s="21" t="s">
        <v>175</v>
      </c>
      <c r="C21" s="22" t="s">
        <v>178</v>
      </c>
      <c r="D21" s="26"/>
      <c r="E21" s="26"/>
    </row>
  </sheetData>
  <autoFilter ref="A10:G10"/>
  <mergeCells count="6">
    <mergeCell ref="D19:E19"/>
    <mergeCell ref="D20:E20"/>
    <mergeCell ref="D21:E21"/>
    <mergeCell ref="A17:C17"/>
    <mergeCell ref="A7:G7"/>
    <mergeCell ref="A8:G8"/>
  </mergeCells>
  <pageMargins left="0.7" right="0.7" top="0.75" bottom="0.75" header="0.3" footer="0.3"/>
  <pageSetup paperSize="9" scale="6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1"/>
  <sheetViews>
    <sheetView zoomScale="85" zoomScaleNormal="85" workbookViewId="0">
      <selection activeCell="F17" sqref="F17"/>
    </sheetView>
  </sheetViews>
  <sheetFormatPr baseColWidth="10" defaultRowHeight="14.4" x14ac:dyDescent="0.3"/>
  <cols>
    <col min="1" max="1" width="5.44140625" bestFit="1" customWidth="1"/>
    <col min="2" max="2" width="17.44140625" bestFit="1" customWidth="1"/>
    <col min="3" max="3" width="22.5546875" customWidth="1"/>
    <col min="4" max="4" width="15.109375" customWidth="1"/>
    <col min="6" max="6" width="11.44140625" style="16"/>
    <col min="7" max="7" width="35.33203125" customWidth="1"/>
  </cols>
  <sheetData>
    <row r="7" spans="1:7" ht="18" x14ac:dyDescent="0.35">
      <c r="A7" s="30" t="s">
        <v>155</v>
      </c>
      <c r="B7" s="30"/>
      <c r="C7" s="30"/>
      <c r="D7" s="30"/>
      <c r="E7" s="30"/>
      <c r="F7" s="30"/>
      <c r="G7" s="30"/>
    </row>
    <row r="8" spans="1:7" ht="18" x14ac:dyDescent="0.35">
      <c r="A8" s="30" t="s">
        <v>171</v>
      </c>
      <c r="B8" s="30"/>
      <c r="C8" s="30"/>
      <c r="D8" s="30"/>
      <c r="E8" s="30"/>
      <c r="F8" s="30"/>
      <c r="G8" s="30"/>
    </row>
    <row r="10" spans="1:7" ht="43.2" x14ac:dyDescent="0.3">
      <c r="A10" s="6" t="s">
        <v>3</v>
      </c>
      <c r="B10" s="7" t="s">
        <v>0</v>
      </c>
      <c r="C10" s="7" t="s">
        <v>1</v>
      </c>
      <c r="D10" s="7" t="s">
        <v>170</v>
      </c>
      <c r="E10" s="7" t="s">
        <v>4</v>
      </c>
      <c r="F10" s="15" t="s">
        <v>157</v>
      </c>
      <c r="G10" s="6" t="s">
        <v>2</v>
      </c>
    </row>
    <row r="11" spans="1:7" ht="66" x14ac:dyDescent="0.3">
      <c r="A11" s="5">
        <v>1</v>
      </c>
      <c r="B11" s="2" t="s">
        <v>130</v>
      </c>
      <c r="C11" s="1" t="s">
        <v>136</v>
      </c>
      <c r="D11" s="3">
        <v>65280</v>
      </c>
      <c r="E11" s="5">
        <v>2025</v>
      </c>
      <c r="F11" s="11">
        <v>0.1</v>
      </c>
      <c r="G11" s="9" t="s">
        <v>158</v>
      </c>
    </row>
    <row r="12" spans="1:7" ht="145.19999999999999" x14ac:dyDescent="0.3">
      <c r="A12" s="5">
        <v>2</v>
      </c>
      <c r="B12" s="2" t="s">
        <v>131</v>
      </c>
      <c r="C12" s="1" t="s">
        <v>137</v>
      </c>
      <c r="D12" s="3">
        <v>65280</v>
      </c>
      <c r="E12" s="5">
        <v>2025</v>
      </c>
      <c r="F12" s="11">
        <v>0</v>
      </c>
      <c r="G12" s="9" t="s">
        <v>150</v>
      </c>
    </row>
    <row r="13" spans="1:7" ht="118.8" x14ac:dyDescent="0.3">
      <c r="A13" s="5">
        <v>3</v>
      </c>
      <c r="B13" s="2" t="s">
        <v>132</v>
      </c>
      <c r="C13" s="1" t="s">
        <v>138</v>
      </c>
      <c r="D13" s="3">
        <v>65280</v>
      </c>
      <c r="E13" s="5">
        <v>2025</v>
      </c>
      <c r="F13" s="11">
        <v>0</v>
      </c>
      <c r="G13" s="9" t="s">
        <v>149</v>
      </c>
    </row>
    <row r="14" spans="1:7" ht="92.4" x14ac:dyDescent="0.3">
      <c r="A14" s="5">
        <v>4</v>
      </c>
      <c r="B14" s="2" t="s">
        <v>133</v>
      </c>
      <c r="C14" s="1" t="s">
        <v>139</v>
      </c>
      <c r="D14" s="3">
        <v>65280</v>
      </c>
      <c r="E14" s="5">
        <v>2025</v>
      </c>
      <c r="F14" s="11">
        <v>0.1</v>
      </c>
      <c r="G14" s="25" t="s">
        <v>210</v>
      </c>
    </row>
    <row r="15" spans="1:7" ht="92.4" x14ac:dyDescent="0.3">
      <c r="A15" s="5">
        <v>5</v>
      </c>
      <c r="B15" s="2" t="s">
        <v>134</v>
      </c>
      <c r="C15" s="1" t="s">
        <v>140</v>
      </c>
      <c r="D15" s="3">
        <v>65280</v>
      </c>
      <c r="E15" s="5">
        <v>2025</v>
      </c>
      <c r="F15" s="11">
        <v>0.75</v>
      </c>
      <c r="G15" s="9" t="s">
        <v>166</v>
      </c>
    </row>
    <row r="16" spans="1:7" ht="66" x14ac:dyDescent="0.3">
      <c r="A16" s="5">
        <v>6</v>
      </c>
      <c r="B16" s="2" t="s">
        <v>135</v>
      </c>
      <c r="C16" s="1" t="s">
        <v>141</v>
      </c>
      <c r="D16" s="3">
        <v>50364.72</v>
      </c>
      <c r="E16" s="5">
        <v>2025</v>
      </c>
      <c r="F16" s="11">
        <v>0.55000000000000004</v>
      </c>
      <c r="G16" s="25" t="s">
        <v>211</v>
      </c>
    </row>
    <row r="17" spans="1:7" ht="15.6" x14ac:dyDescent="0.3">
      <c r="A17" s="27" t="s">
        <v>151</v>
      </c>
      <c r="B17" s="28"/>
      <c r="C17" s="29"/>
      <c r="D17" s="10">
        <f>SUM(D11:D16)</f>
        <v>376764.72</v>
      </c>
      <c r="E17" s="13"/>
      <c r="F17" s="17">
        <f>SUM(F11:F16)/6</f>
        <v>0.25</v>
      </c>
      <c r="G17" s="13"/>
    </row>
    <row r="19" spans="1:7" ht="51.75" customHeight="1" x14ac:dyDescent="0.3">
      <c r="B19" s="21" t="s">
        <v>159</v>
      </c>
      <c r="C19" s="12" t="s">
        <v>177</v>
      </c>
      <c r="D19" s="26"/>
      <c r="E19" s="26"/>
    </row>
    <row r="20" spans="1:7" ht="51.75" customHeight="1" x14ac:dyDescent="0.3">
      <c r="B20" s="21" t="s">
        <v>174</v>
      </c>
      <c r="C20" s="22" t="s">
        <v>176</v>
      </c>
      <c r="D20" s="26"/>
      <c r="E20" s="26"/>
    </row>
    <row r="21" spans="1:7" ht="43.2" x14ac:dyDescent="0.3">
      <c r="B21" s="21" t="s">
        <v>175</v>
      </c>
      <c r="C21" s="22" t="s">
        <v>178</v>
      </c>
      <c r="D21" s="26"/>
      <c r="E21" s="26"/>
    </row>
  </sheetData>
  <autoFilter ref="A10:G10"/>
  <mergeCells count="6">
    <mergeCell ref="D19:E19"/>
    <mergeCell ref="D20:E20"/>
    <mergeCell ref="D21:E21"/>
    <mergeCell ref="A17:C17"/>
    <mergeCell ref="A7:G7"/>
    <mergeCell ref="A8:G8"/>
  </mergeCell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ASCAZUBI</vt:lpstr>
      <vt:lpstr>CANGAHUA</vt:lpstr>
      <vt:lpstr>CAYAMBE</vt:lpstr>
      <vt:lpstr>CUSUBAMBA </vt:lpstr>
      <vt:lpstr>JUAN MONTALVO</vt:lpstr>
      <vt:lpstr>OLMEDO</vt:lpstr>
      <vt:lpstr>OTON</vt:lpstr>
      <vt:lpstr>SAN JOSE DE AYORA</vt:lpstr>
      <vt:lpstr>CANGAHUA!Área_de_impresión</vt:lpstr>
      <vt:lpstr>CAYAMBE!Área_de_impresión</vt:lpstr>
      <vt:lpstr>'JUAN MONTALVO'!Área_de_impresión</vt:lpstr>
      <vt:lpstr>OLMEDO!Área_de_impresión</vt:lpstr>
      <vt:lpstr>OTON!Área_de_impresión</vt:lpstr>
      <vt:lpstr>'SAN JOSE DE AYORA'!Área_de_impresión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GADIPMC</dc:creator>
  <cp:lastModifiedBy>PLANI-INSTITUCIONAL</cp:lastModifiedBy>
  <cp:lastPrinted>2026-03-06T14:36:08Z</cp:lastPrinted>
  <dcterms:created xsi:type="dcterms:W3CDTF">2026-02-13T15:25:29Z</dcterms:created>
  <dcterms:modified xsi:type="dcterms:W3CDTF">2026-04-15T16:04:27Z</dcterms:modified>
</cp:coreProperties>
</file>